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drawings/drawing20.xml" ContentType="application/vnd.openxmlformats-officedocument.drawing+xml"/>
  <Override PartName="/xl/worksheets/sheet25.xml" ContentType="application/vnd.openxmlformats-officedocument.spreadsheetml.worksheet+xml"/>
  <Override PartName="/xl/drawings/drawing21.xml" ContentType="application/vnd.openxmlformats-officedocument.drawing+xml"/>
  <Override PartName="/xl/worksheets/sheet26.xml" ContentType="application/vnd.openxmlformats-officedocument.spreadsheetml.worksheet+xml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drawings/drawing24.xml" ContentType="application/vnd.openxmlformats-officedocument.drawing+xml"/>
  <Override PartName="/xl/worksheets/sheet29.xml" ContentType="application/vnd.openxmlformats-officedocument.spreadsheetml.worksheet+xml"/>
  <Override PartName="/xl/drawings/drawing25.xml" ContentType="application/vnd.openxmlformats-officedocument.drawing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690" windowHeight="5985" firstSheet="23" activeTab="29"/>
  </bookViews>
  <sheets>
    <sheet name="Presupuesto Ingresos" sheetId="1" r:id="rId1"/>
    <sheet name="Ingresos Reales" sheetId="2" r:id="rId2"/>
    <sheet name="Analisis Ingr." sheetId="3" r:id="rId3"/>
    <sheet name="Impuestos" sheetId="4" r:id="rId4"/>
    <sheet name="Derechos" sheetId="5" r:id="rId5"/>
    <sheet name="Contribuciones" sheetId="6" r:id="rId6"/>
    <sheet name="Productos" sheetId="7" r:id="rId7"/>
    <sheet name="Aprovechamientos" sheetId="8" r:id="rId8"/>
    <sheet name="Participaciones" sheetId="9" r:id="rId9"/>
    <sheet name="FISM" sheetId="10" r:id="rId10"/>
    <sheet name="FFM" sheetId="11" r:id="rId11"/>
    <sheet name="F. Desc." sheetId="12" r:id="rId12"/>
    <sheet name="Otras Aport." sheetId="13" r:id="rId13"/>
    <sheet name="Vecinos" sheetId="14" r:id="rId14"/>
    <sheet name="Financiamientos" sheetId="15" r:id="rId15"/>
    <sheet name="Otros" sheetId="16" r:id="rId16"/>
    <sheet name="Presupuesto Egresos" sheetId="17" r:id="rId17"/>
    <sheet name="Egresos Reales" sheetId="18" r:id="rId18"/>
    <sheet name="Análisis Egresos" sheetId="19" r:id="rId19"/>
    <sheet name="Admón Púb." sheetId="20" r:id="rId20"/>
    <sheet name="Serv. Com." sheetId="21" r:id="rId21"/>
    <sheet name="Des. Soc" sheetId="22" r:id="rId22"/>
    <sheet name="Mtto." sheetId="23" r:id="rId23"/>
    <sheet name="Adquisiciones" sheetId="24" r:id="rId24"/>
    <sheet name="Des. Urb" sheetId="25" r:id="rId25"/>
    <sheet name="FISM Egresos" sheetId="26" r:id="rId26"/>
    <sheet name="FAFM Egresos " sheetId="27" r:id="rId27"/>
    <sheet name="Obligaciones Financieras" sheetId="28" r:id="rId28"/>
    <sheet name="Otros Egresos" sheetId="29" r:id="rId29"/>
    <sheet name="Ing y Egr" sheetId="30" r:id="rId30"/>
  </sheets>
  <definedNames>
    <definedName name="_xlnm.Print_Area" localSheetId="19">'Admón Púb.'!$A$1:$I$53</definedName>
    <definedName name="_xlnm.Print_Area" localSheetId="23">'Adquisiciones'!$A$1:$I$54</definedName>
    <definedName name="_xlnm.Print_Area" localSheetId="18">'Análisis Egresos'!$A$1:$I$29</definedName>
    <definedName name="_xlnm.Print_Area" localSheetId="2">'Analisis Ingr.'!$A$1:$I$35</definedName>
    <definedName name="_xlnm.Print_Area" localSheetId="7">'Aprovechamientos'!$A$1:$I$54</definedName>
    <definedName name="_xlnm.Print_Area" localSheetId="5">'Contribuciones'!$A$1:$I$47</definedName>
    <definedName name="_xlnm.Print_Area" localSheetId="4">'Derechos'!$A$1:$I$53</definedName>
    <definedName name="_xlnm.Print_Area" localSheetId="21">'Des. Soc'!$A$1:$I$52</definedName>
    <definedName name="_xlnm.Print_Area" localSheetId="24">'Des. Urb'!$A$1:$I$52</definedName>
    <definedName name="_xlnm.Print_Area" localSheetId="11">'F. Desc.'!$A$1:$I$53</definedName>
    <definedName name="_xlnm.Print_Area" localSheetId="26">'FAFM Egresos '!$A$1:$I$68</definedName>
    <definedName name="_xlnm.Print_Area" localSheetId="10">'FFM'!$A$1:$I$51</definedName>
    <definedName name="_xlnm.Print_Area" localSheetId="14">'Financiamientos'!$A$1:$I$53</definedName>
    <definedName name="_xlnm.Print_Area" localSheetId="9">'FISM'!$A$1:$I$53</definedName>
    <definedName name="_xlnm.Print_Area" localSheetId="25">'FISM Egresos'!$A$1:$I$33</definedName>
    <definedName name="_xlnm.Print_Area" localSheetId="3">'Impuestos'!$A$1:$I$54</definedName>
    <definedName name="_xlnm.Print_Area" localSheetId="22">'Mtto.'!$A$1:$I$52</definedName>
    <definedName name="_xlnm.Print_Area" localSheetId="27">'Obligaciones Financieras'!$A$1:$I$51</definedName>
    <definedName name="_xlnm.Print_Area" localSheetId="12">'Otras Aport.'!$A$1:$I$70</definedName>
    <definedName name="_xlnm.Print_Area" localSheetId="15">'Otros'!$A$1:$I$53</definedName>
    <definedName name="_xlnm.Print_Area" localSheetId="28">'Otros Egresos'!$A$1:$I$84</definedName>
    <definedName name="_xlnm.Print_Area" localSheetId="8">'Participaciones'!$A$1:$I$54</definedName>
    <definedName name="_xlnm.Print_Area" localSheetId="6">'Productos'!$A$1:$I$54</definedName>
    <definedName name="_xlnm.Print_Area" localSheetId="20">'Serv. Com.'!$A$1:$I$52</definedName>
    <definedName name="_xlnm.Print_Area" localSheetId="13">'Vecinos'!$A$1:$I$54</definedName>
    <definedName name="_xlnm.Print_Titles" localSheetId="17">'Egresos Reales'!$1:$5</definedName>
    <definedName name="_xlnm.Print_Titles" localSheetId="29">'Ing y Egr'!$1:$6</definedName>
    <definedName name="_xlnm.Print_Titles" localSheetId="1">'Ingresos Reales'!$1:$5</definedName>
    <definedName name="_xlnm.Print_Titles" localSheetId="16">'Presupuesto Egresos'!$1:$5</definedName>
    <definedName name="_xlnm.Print_Titles" localSheetId="0">'Presupuesto Ingresos'!$1:$6</definedName>
  </definedNames>
  <calcPr fullCalcOnLoad="1"/>
</workbook>
</file>

<file path=xl/sharedStrings.xml><?xml version="1.0" encoding="utf-8"?>
<sst xmlns="http://schemas.openxmlformats.org/spreadsheetml/2006/main" count="1326" uniqueCount="496">
  <si>
    <t>CONCEPTO</t>
  </si>
  <si>
    <t>F.I.S.M.</t>
  </si>
  <si>
    <t>FORTAMUN</t>
  </si>
  <si>
    <t>Otros</t>
  </si>
  <si>
    <t>TOTAL</t>
  </si>
  <si>
    <t>ANALISIS PRESUPUESTARIO DE INGRESOS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</si>
  <si>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</si>
  <si>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</si>
  <si>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</si>
  <si>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</si>
  <si>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</si>
  <si>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</si>
  <si>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</si>
  <si>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</si>
  <si>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</si>
  <si>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IMPUESTOS</t>
  </si>
  <si>
    <t>DERECHOS</t>
  </si>
  <si>
    <t>PRODUCTOS</t>
  </si>
  <si>
    <t>APROVECHAMIENTOS</t>
  </si>
  <si>
    <t>PARTICIPACIONES</t>
  </si>
  <si>
    <t>FINANCIAMIENTO</t>
  </si>
  <si>
    <t>FONDO PARA EL FORTALECIMIENTO MUNICIPAL</t>
  </si>
  <si>
    <t>CONTRIBUCION DE VECINOS</t>
  </si>
  <si>
    <t>OTROS</t>
  </si>
  <si>
    <t>Predial</t>
  </si>
  <si>
    <t>Diversos</t>
  </si>
  <si>
    <t>Intereses</t>
  </si>
  <si>
    <t>Multas</t>
  </si>
  <si>
    <t>Donativos</t>
  </si>
  <si>
    <t>Subsidios</t>
  </si>
  <si>
    <t>Indemnizaciones</t>
  </si>
  <si>
    <t>Tenencia</t>
  </si>
  <si>
    <t>Enajenación de Bienes Muebles e Inmuebles</t>
  </si>
  <si>
    <t>Fondo General de Participaciones</t>
  </si>
  <si>
    <t>Fondo Nacional de Fomento Municipal</t>
  </si>
  <si>
    <t xml:space="preserve">T O T A L </t>
  </si>
  <si>
    <t>INGRESOS</t>
  </si>
  <si>
    <t>PRESUPUESTO</t>
  </si>
  <si>
    <t>VARIACION</t>
  </si>
  <si>
    <t>CUADRO ANALITICO DE RECAUDACION DE IMPUESTOS</t>
  </si>
  <si>
    <t>CUADRO ANALITICO DE RECAUDACION DE PRODUCTOS</t>
  </si>
  <si>
    <t>Enajenación de Bienes Mueb. e Inmuebles</t>
  </si>
  <si>
    <t>Arren. o Explotación de Bienes Mueb.o Inm.</t>
  </si>
  <si>
    <t>CUADRO ANALITICO DE RECAUDACION DE APROVECHAMIENTOS</t>
  </si>
  <si>
    <t>CUADRO ANALITICO DE RECAUDACION DE PARTICIPACIONES</t>
  </si>
  <si>
    <t>CUADRO ANALITICO DE RECAUDACION DE OTROS</t>
  </si>
  <si>
    <t>SERVICIOS COMUNITARIOS</t>
  </si>
  <si>
    <t>DESARROLLO SOCIAL</t>
  </si>
  <si>
    <t>ADQUISICIONES</t>
  </si>
  <si>
    <t>Administración de la Función Pública</t>
  </si>
  <si>
    <t>Gastos Administrativos</t>
  </si>
  <si>
    <t>Gastos de la Función</t>
  </si>
  <si>
    <t>Mantenimiento de Vías Públicas</t>
  </si>
  <si>
    <t>Parques, Jardines y Plazas</t>
  </si>
  <si>
    <t>Cultura</t>
  </si>
  <si>
    <t>Asistencia Social</t>
  </si>
  <si>
    <t>Fomento al Deporte</t>
  </si>
  <si>
    <t>Aportaciones a Centros Asistenciales</t>
  </si>
  <si>
    <t>Equipo de Transporte</t>
  </si>
  <si>
    <t>Equipo de Oficina</t>
  </si>
  <si>
    <t>Edificios Públicos</t>
  </si>
  <si>
    <t>Bienes Muebles</t>
  </si>
  <si>
    <t>Bienes Inmuebles</t>
  </si>
  <si>
    <t>Obras Públicas Directas</t>
  </si>
  <si>
    <t>Ecología</t>
  </si>
  <si>
    <t>CUADRO ANALITICO DE SERVICIOS COMUNITARIOS</t>
  </si>
  <si>
    <t>Alumbrado Público</t>
  </si>
  <si>
    <t>CUADRO ANALITICO DE DESARROLLO SOCIAL</t>
  </si>
  <si>
    <t>CUADRO ANALITICO DE ADQUISICIONES</t>
  </si>
  <si>
    <t>CUADRO ANALITICO DEL FONDO DE INFRAESTRUCTURA SOCIAL MUNICIPAL</t>
  </si>
  <si>
    <t>Crédito a la palabra</t>
  </si>
  <si>
    <t>SALDO INICIAL</t>
  </si>
  <si>
    <t>SEPTIEMBRE</t>
  </si>
  <si>
    <t>ACUMULADO</t>
  </si>
  <si>
    <t>PREDIAL</t>
  </si>
  <si>
    <t>JUEGOS PERMITIDOS</t>
  </si>
  <si>
    <t>AUM. VALOR Y MEJ. ESP. PROP.</t>
  </si>
  <si>
    <t>TOTAL IMPUESTOS</t>
  </si>
  <si>
    <t>DIVERSOS</t>
  </si>
  <si>
    <t>TOTAL DERECHOS</t>
  </si>
  <si>
    <t>INTERESES</t>
  </si>
  <si>
    <t>TOTAL PRODUCTOS</t>
  </si>
  <si>
    <t>MULTAS</t>
  </si>
  <si>
    <t>DONATIVOS</t>
  </si>
  <si>
    <t>TOTAL APROVECHAMIENTOS</t>
  </si>
  <si>
    <t>FONDO GENERAL PARTICIPACIONES</t>
  </si>
  <si>
    <t>FONDO NACIONAL FOMENTO MUNICIPAL</t>
  </si>
  <si>
    <t>CONTROL VEHICULAR</t>
  </si>
  <si>
    <t>TOTAL PARTICIPACIONES</t>
  </si>
  <si>
    <t>TOTAL CONTRIBUCION VECINOS</t>
  </si>
  <si>
    <t>TOTAL OTROS</t>
  </si>
  <si>
    <t>FINANCIAMIENTOS</t>
  </si>
  <si>
    <t>TOTAL FINANCIAMIENTOS</t>
  </si>
  <si>
    <t>TOTAL INGRESOS</t>
  </si>
  <si>
    <t>DISPONIBLE</t>
  </si>
  <si>
    <t>ADMINISTRACION PUBLICA</t>
  </si>
  <si>
    <t>GASTOS ADMINISTRATIVOS</t>
  </si>
  <si>
    <t>ALUMBRADO PUBLICO</t>
  </si>
  <si>
    <t>LIMPIA MUNICIPAL</t>
  </si>
  <si>
    <t>MANTENIMIENTO VIAS PUBLICAS</t>
  </si>
  <si>
    <t>PARQUES, JARDINES Y PLAZAS</t>
  </si>
  <si>
    <t>PANTEONES MUNICIPALES</t>
  </si>
  <si>
    <t>TOTAL SERVICIOS COMUNITARIOS</t>
  </si>
  <si>
    <t>EDUCACION</t>
  </si>
  <si>
    <t>CULTURA</t>
  </si>
  <si>
    <t>ASISTENCIA SOCIAL</t>
  </si>
  <si>
    <t>TOTAL DESARROLLO SOCIAL</t>
  </si>
  <si>
    <t>EQUIPO DE TRANSPORTE</t>
  </si>
  <si>
    <t>EQUIPO DE COMPUTO</t>
  </si>
  <si>
    <t>EDIFICIOS PUBLICOS</t>
  </si>
  <si>
    <t>EQUIPO DE OFICINA</t>
  </si>
  <si>
    <t>EQUIPO PESADO</t>
  </si>
  <si>
    <t>TOTAL MTTO. CONSERV. ACTIVOS</t>
  </si>
  <si>
    <t>BIENES MUEBLES</t>
  </si>
  <si>
    <t>BIENES INMUEBLES</t>
  </si>
  <si>
    <t>TOTAL ADQUISICIONES</t>
  </si>
  <si>
    <t>DESARROLLO URBANO Y ECOLOGIA</t>
  </si>
  <si>
    <t>OBRAS PUBLICAS DIRECTAS</t>
  </si>
  <si>
    <t>OBRAS DE COPARTICIPACION</t>
  </si>
  <si>
    <t>ECOLOGIA</t>
  </si>
  <si>
    <t>TOTAL DESARROLLO URB. Y ECOLOG</t>
  </si>
  <si>
    <t>FONDO DE FORTALECIMIENTO MUNICIPAL</t>
  </si>
  <si>
    <t>GASTOS FINANCIEROS</t>
  </si>
  <si>
    <t>PAGO DE OBLIGACIONES</t>
  </si>
  <si>
    <t>TOTAL GASTOS FINANCIEROS</t>
  </si>
  <si>
    <t>TOTAL EGRESOS</t>
  </si>
  <si>
    <t>Aum. de Valor y Mej. Específica de la Propiedad</t>
  </si>
  <si>
    <t>Recargos y Accesorios</t>
  </si>
  <si>
    <t>Impuesto sobre Automóviles Nuevos</t>
  </si>
  <si>
    <t>Limpia Municipal</t>
  </si>
  <si>
    <t>Panteones Municipales</t>
  </si>
  <si>
    <t>Educación</t>
  </si>
  <si>
    <t>Equipo de Cómputo</t>
  </si>
  <si>
    <t>FONDO DE INFRAESTRUCTURA SOCIAL MPAL.</t>
  </si>
  <si>
    <t>Progr. Rehabilitación y Mtto. de Escuelas</t>
  </si>
  <si>
    <t>Crédito a la Palabra</t>
  </si>
  <si>
    <t>Progr. Integr. Abatir Rez. Educ. (PIARE)</t>
  </si>
  <si>
    <t>Progr. Abat. Rez. Educ. Inic. y Bás. (PAREIB)</t>
  </si>
  <si>
    <t>Bancos</t>
  </si>
  <si>
    <t>Banobras</t>
  </si>
  <si>
    <t>Arrendamiento Financiero</t>
  </si>
  <si>
    <t>Fondo para el Reord. Comercio Urbano</t>
  </si>
  <si>
    <t>Control Vehícular</t>
  </si>
  <si>
    <t>Impuesto Esp. sobre Producción y Servicios</t>
  </si>
  <si>
    <t>Equipo Pesado</t>
  </si>
  <si>
    <t>Rehabilitación y Mantenimiento Escuelas</t>
  </si>
  <si>
    <t>OTRAS APORTACIONES</t>
  </si>
  <si>
    <t>Adquisición de Inmuebles</t>
  </si>
  <si>
    <t>Diversiones y Espectáculos Públicos</t>
  </si>
  <si>
    <t>Juegos Permitidos</t>
  </si>
  <si>
    <t>Aum. de Valor y Mej. Específica de la Prop.</t>
  </si>
  <si>
    <t>Cooperación para Obras Públicas</t>
  </si>
  <si>
    <t>Servicios Públicos</t>
  </si>
  <si>
    <t>Construcciones y Urbanizaciones</t>
  </si>
  <si>
    <t>Certi., Aut., Const. y Registros</t>
  </si>
  <si>
    <t>Inscripción y Refrendo</t>
  </si>
  <si>
    <t>Revisión, Inspección y Servicios</t>
  </si>
  <si>
    <t>Limpieza de Lotes Baldíos</t>
  </si>
  <si>
    <t>Limpia y Rec. de Des. Indus. y Com.</t>
  </si>
  <si>
    <t>Ocupación de la Vía Pública</t>
  </si>
  <si>
    <t>Créditos a favor del Municipio</t>
  </si>
  <si>
    <t>Establecimientos o Emp. que dep. del Mpio.</t>
  </si>
  <si>
    <t>Venta de Bienes Mostrencos</t>
  </si>
  <si>
    <t>Depósito de Escombros y Desechos Veg.</t>
  </si>
  <si>
    <t>Vta. de Impresos, Formatos y Papel Esp.</t>
  </si>
  <si>
    <t>Eventos Municipales</t>
  </si>
  <si>
    <t>Cauciones cuya pérdida se dec. fav. Mpio.</t>
  </si>
  <si>
    <t>MTTO. Y CONSERVACION ACTIVOS</t>
  </si>
  <si>
    <t>Obras por Coparticipación</t>
  </si>
  <si>
    <t>Establecimientos o Emp. que dependan del Municipio</t>
  </si>
  <si>
    <t>Venta de Obj. recogidos por Dep. de la Admón. Mpal.</t>
  </si>
  <si>
    <t>Depósito de Escombros y Desechos Vegetales</t>
  </si>
  <si>
    <t>Venta de Impresos, Formatos y Papel Especial</t>
  </si>
  <si>
    <t>Cauciones cuya pérdida se declare en favor del Municipio.</t>
  </si>
  <si>
    <t>Fondo para el Reordenamiento del Comercio Urbano</t>
  </si>
  <si>
    <t>Impuesto Especial sobre Producción y Servicios</t>
  </si>
  <si>
    <t>Programa de Rehabilitación y Mantenimiento de Escuelas</t>
  </si>
  <si>
    <t>CUADRO ANALITICO DE RECAUDACION DEL FONDO PARA EL  FORTALECIMIENTO MUNICIPAL</t>
  </si>
  <si>
    <t>Contribución de Vecinos</t>
  </si>
  <si>
    <t>CUADRO ANALITICO DEL FONDO PARA EL FORTALECIMIENTO MUNICIPAL</t>
  </si>
  <si>
    <t>SALDO FINAL</t>
  </si>
  <si>
    <t>Vta. de Obj. Rec. Dptos. Admón.. Mpal.</t>
  </si>
  <si>
    <t>FONDO DE INFRAESTRUCTURA SOCIAL MUNICIPAL</t>
  </si>
  <si>
    <t>CUADRO ANALITICO DE RECAUDACION DEL FONDO DE INFRAESTRUCTURA SOCIAL MUNICIPAL</t>
  </si>
  <si>
    <t>PRESUPUESTO DE INGRESOS</t>
  </si>
  <si>
    <t>INGRESOS REALES</t>
  </si>
  <si>
    <t>PRESUPUESTO DE EGRESOS</t>
  </si>
  <si>
    <t>EGRESOS REALES</t>
  </si>
  <si>
    <t>CUADRO ANALITICO DE RECAUDACION DE FONDOS DESCENTRALIZADOS</t>
  </si>
  <si>
    <t>Fondos Descentralizados</t>
  </si>
  <si>
    <t>CUADRO ANALITICO DE RECAUDACION DE OTRAS APORTACIONES</t>
  </si>
  <si>
    <t>Arrendamiento o Explotación de Bienes Muebles e Inmuebles</t>
  </si>
  <si>
    <t>FONDOS DESCENTRALIZADOS</t>
  </si>
  <si>
    <t>TOTAL OTRAS APORTACIONES</t>
  </si>
  <si>
    <t>CREDITO A LA PALABRA</t>
  </si>
  <si>
    <t>INTEGRAL PARA ABATIR REZAGO EDUC. (PIARE)</t>
  </si>
  <si>
    <t>REHABILITACION Y MANTENIMIENTO ESCUELAS</t>
  </si>
  <si>
    <t>ABATIR REZAGO EDUC. INICIAL Y BASICA (PAREIB)</t>
  </si>
  <si>
    <t>TOTAL OTROS FONDOS</t>
  </si>
  <si>
    <t>CUADRO ANALITICO DE FINANCIAMIENTO</t>
  </si>
  <si>
    <t>PROGR. REHABILIT. Y MTTO. ESCUELAS</t>
  </si>
  <si>
    <t>PROGR. INTEGRAL ABATIR REZAGO EDUC (PIARE)</t>
  </si>
  <si>
    <t>PROGR. ABATIR REZ. EDUC. INIC. Y BASICA (PAREIB)</t>
  </si>
  <si>
    <t>TOTAL DE CONTRIB. NVOS. FRACC.</t>
  </si>
  <si>
    <t>CONTRIBUCIONES NUEVOS FRACC.</t>
  </si>
  <si>
    <t>BANCOS</t>
  </si>
  <si>
    <t>BANOBRAS</t>
  </si>
  <si>
    <t>ARRENDAMIENTO FINANCIERO</t>
  </si>
  <si>
    <t>RECARGOS Y ACCESORIOS</t>
  </si>
  <si>
    <t>CREDITOS A FAVOR DEL MUNICIPIO</t>
  </si>
  <si>
    <t>VENTA DE BIENES MOSTRENCOS</t>
  </si>
  <si>
    <t>VTA. OBJ. RECOG. POR DEP. DE LA ADMON. MPAL.</t>
  </si>
  <si>
    <t>DEPOSITO  ESCOMBROS Y DESECHOS VEGETALES</t>
  </si>
  <si>
    <t>VENTA  IMPRESOS, FORMATOS Y PAPEL ESPECIAL</t>
  </si>
  <si>
    <t>EVENTOS MUNICIPALES</t>
  </si>
  <si>
    <t>SUBSIDIOS</t>
  </si>
  <si>
    <t>INDEMNIZACIONES</t>
  </si>
  <si>
    <t>TENENCIA</t>
  </si>
  <si>
    <t>IMPUESTO SOBRE AUTOMOVILES NUEVOS</t>
  </si>
  <si>
    <t xml:space="preserve"> FONDOS DESCENTRALIZADOS</t>
  </si>
  <si>
    <t>ADMINISTRACION DE LA FUNCION PUBLICA</t>
  </si>
  <si>
    <t>GASTOS DE LA FUNCION</t>
  </si>
  <si>
    <t>TOTAL ADMINISTRACION PUBLICA</t>
  </si>
  <si>
    <t>FOMENTO AL DEPORTE</t>
  </si>
  <si>
    <t>APORTACIONES A CENTROS ASISTENCIALES</t>
  </si>
  <si>
    <t>Limpia y Recolección de Desechos Industriales y Comerciales</t>
  </si>
  <si>
    <t>Expedición de Licencias</t>
  </si>
  <si>
    <t>Inscripciones y Refrendo</t>
  </si>
  <si>
    <t>Certificaciones., Autorizaciones, Constancias y Registros</t>
  </si>
  <si>
    <t>ADQUISICION DE INMUEBLES</t>
  </si>
  <si>
    <t>DIVERSIONES Y ESPECTACULOS PUBLICOS</t>
  </si>
  <si>
    <t>COOPERACION PARA OBRAS PUBLICAS</t>
  </si>
  <si>
    <t>SERVICIOS PUBLICOS</t>
  </si>
  <si>
    <t>CONSTRUCCIONES Y URBANIZACIONES</t>
  </si>
  <si>
    <t>CERTIF. AUT. CONST. Y REGISTROS</t>
  </si>
  <si>
    <t>INSCRIPCIONES Y REFRENDO</t>
  </si>
  <si>
    <t>REVISION, INSPECCION Y SERVICIOS</t>
  </si>
  <si>
    <t>EXPEDICION DE LICENCIAS</t>
  </si>
  <si>
    <t>LIMPIEZA DE LOTES BALDIOS</t>
  </si>
  <si>
    <t>LIMPIA Y RECOLECCION DES.  INDUS. Y COM.</t>
  </si>
  <si>
    <t>OCUPACION DE LA VIA PUBLICA</t>
  </si>
  <si>
    <t>CUADRO ANALITICO DE CONTRIBUCIONES NUEVOS FRACCIONAMIENTOS</t>
  </si>
  <si>
    <t>CONTRIBUCIONES POR  NUEVOS FRACCIONAMIENTOS, EDIFICACIONES, PARCELACIONES, RELOTIFICACIONES Y  SUBDIVICIONES PREVISTAS EN LA L.O.T.A.H.D.U.E.</t>
  </si>
  <si>
    <t>Construcción de Nuevas Edificaciones</t>
  </si>
  <si>
    <t>Relotificaciones o Subdivisiones</t>
  </si>
  <si>
    <t>Aportación Federal</t>
  </si>
  <si>
    <t>Apoyo a la Vivienda</t>
  </si>
  <si>
    <t>Programa en Nuevo León Decidimos Todos</t>
  </si>
  <si>
    <t>Programa Iluminación Total</t>
  </si>
  <si>
    <t>Programa de Obras por Conducto de Municipios</t>
  </si>
  <si>
    <t>Gobierno del Estado (Programa Estatal de Inversión)</t>
  </si>
  <si>
    <t>FRACCIONAMIENTOS FUNERARIOS O CEMENTERIOS</t>
  </si>
  <si>
    <t>RELOTIFICACIONES O SUBDIVISIONES</t>
  </si>
  <si>
    <t>Consumo de Combustible</t>
  </si>
  <si>
    <t>Estímulos a la Educación Básica</t>
  </si>
  <si>
    <t>OBLIGACIONES FINANCIERAS</t>
  </si>
  <si>
    <t>Fondo Desastres Naturales</t>
  </si>
  <si>
    <t>Nuevo León Decidimos Todos</t>
  </si>
  <si>
    <t>Iluminación Total</t>
  </si>
  <si>
    <t>Gobierno del Estado (Programa Estatal del Inversión)</t>
  </si>
  <si>
    <t>Programa Fondo Desastres Naturales</t>
  </si>
  <si>
    <t>CONTRIBUCIONES POR NUEVOS FRACCIONAMIENTOS, EDIFICACIONES, PARCELACIONES, RELOTIFICACIONES Y SUBDIVISIONES PREVISTAS EN LA L.O.T.A.H.D.U.E.</t>
  </si>
  <si>
    <t>CONSTRUCCION DE NUEVAS EDIFICACIONES</t>
  </si>
  <si>
    <t>ARRENDAMIENTO O EXPLOTACION DE BIENES MUEB. E INMUEB.</t>
  </si>
  <si>
    <t>ENAJENACION DE BIENES MUEBLES O INMUEBLES</t>
  </si>
  <si>
    <t>ESTABLECIMIENTOS O EMPRESAS QUE DEPENDEN DEL MPIO.</t>
  </si>
  <si>
    <t>CAUCIONES CUYA PERDIDA SE DECLARE A FAVOR DEL  MPIO.</t>
  </si>
  <si>
    <t>IMPUESTO ESPECIAL SOBRE PRODUCCION Y SERVICIOS</t>
  </si>
  <si>
    <t>APORTACION FEDERAL</t>
  </si>
  <si>
    <t>TOTAL DE FONDO DE INFRAESTRUCTURA</t>
  </si>
  <si>
    <t>TOTAL DE FONDO DE FORTALECIMIENTO</t>
  </si>
  <si>
    <t>FONDO DESCENTRALIZADOS</t>
  </si>
  <si>
    <t>TOTAL DE FONDOS DESCENTRALIZADOS</t>
  </si>
  <si>
    <t>APOYO A LA VIVIENDA</t>
  </si>
  <si>
    <t>GOBIERNO DEL ESTADO (PROGRAMA ESTATAL DE INVERSION)</t>
  </si>
  <si>
    <t>PROGRAMA FONDO DE DESASTRES NATURALES</t>
  </si>
  <si>
    <t>PROGRAMA EN NUEVO LEON DECIDIMOS TODOS</t>
  </si>
  <si>
    <t>PROGRAMA ILUMINACION TOTAL</t>
  </si>
  <si>
    <t>PROGRAMA DE OBRAS POR CONDUCTO DE MUNICIPIOS</t>
  </si>
  <si>
    <t>MANTENIMIENTO CONSERVACION DE ACTIVOS</t>
  </si>
  <si>
    <t>FONDO DE INFRAESTRUCTURA MUNICIPAL</t>
  </si>
  <si>
    <t>ESTIMULOS A LA EDUCACION BASICA</t>
  </si>
  <si>
    <t>TOTAL FONDO DE INFRAESTRUCTURA</t>
  </si>
  <si>
    <t>TOTAL FONDO DE FORTALECIMIENTO</t>
  </si>
  <si>
    <t>CUADRO ANALITICO OBLIGACIONES FINANCIERAS</t>
  </si>
  <si>
    <t>ANALISIS PRESUPUESTARIO DE EGRESOS</t>
  </si>
  <si>
    <t>Fraccionamientos Funerarios o Cementerios</t>
  </si>
  <si>
    <t>CUADRO ANALITICO DE RECAUDACION DE CONTRIBUCION DE VECINOS</t>
  </si>
  <si>
    <t>MANTENIMIENTO Y CONSERVACION DE ACTIVOS</t>
  </si>
  <si>
    <t>CUADRO ANALITICO DE ADMINISTRACION PUBLICA</t>
  </si>
  <si>
    <t>CUADRO ANALITICO DE MANTENIMIENTO Y CONSERVACION DE ACTIVOS</t>
  </si>
  <si>
    <t>CUADRO ANALITICO DE DESARROLLO URBANO Y ECOLOGIA</t>
  </si>
  <si>
    <t>ESTADO DE ORIGEN Y APLICACION DE RECURSOS</t>
  </si>
  <si>
    <t>FONDO REORDENAMIENTO DEL COMERCIO URBANO</t>
  </si>
  <si>
    <t>CONSUMO DE COMBUSTIBLE</t>
  </si>
  <si>
    <t>Programa Compensatorio UIE</t>
  </si>
  <si>
    <t>Programa Integral para Abatir el Rezago Educativo (PIARE)</t>
  </si>
  <si>
    <t>Progr. para Abatir el Rezago de Educ. Inicial y Básica (PAREIB)</t>
  </si>
  <si>
    <t>Préstamos de Gobierno</t>
  </si>
  <si>
    <t>Integral para Abatir Rezago educativo(PIARE)</t>
  </si>
  <si>
    <t>Abatir Rezago Educ. Inicial y Básica (PAREIB)</t>
  </si>
  <si>
    <t>PROGRAMA COMPENSATORIO UIE</t>
  </si>
  <si>
    <t>PRESTAMOS DE GOBIERNO</t>
  </si>
  <si>
    <t>CUADRO ANALITICO DE OTROS (APLICACION DE OTRAS APORTACIONES)</t>
  </si>
  <si>
    <t>CUADRO ANALITICO DE RECAUDACION DE DERECHOS</t>
  </si>
  <si>
    <t>OTROS (APLICACION DE OTRAS APORTACIONES)</t>
  </si>
  <si>
    <t>Otros Egresos</t>
  </si>
  <si>
    <t>Eventos Especiales</t>
  </si>
  <si>
    <t>Sueldos</t>
  </si>
  <si>
    <t>Amortización Participaciones</t>
  </si>
  <si>
    <t>Amortización de Participaciones</t>
  </si>
  <si>
    <t>SUELDOS</t>
  </si>
  <si>
    <t>AMORTIZACION PARTICIPACIONES</t>
  </si>
  <si>
    <t>OTROS EGRESOS</t>
  </si>
  <si>
    <t>EVENTOS ESPECIALES</t>
  </si>
  <si>
    <t>MUNICIPIO DE APODACA, N.L.</t>
  </si>
  <si>
    <t>Pago Arrendamiento Financiero</t>
  </si>
  <si>
    <t>PAGO ARRENDAMIENTO FINANCIERO</t>
  </si>
  <si>
    <t>Otras Aportaciones Devolución FONDEN y Administración Directa</t>
  </si>
  <si>
    <t>Centro de Desarrollo Infantil</t>
  </si>
  <si>
    <t>CENTRO DE DESARROLLO INFANTIL</t>
  </si>
  <si>
    <t>Financiamiento Obra Publica</t>
  </si>
  <si>
    <t>Pago Financiamiento Obra Pública</t>
  </si>
  <si>
    <t>Fondo PYME 2006</t>
  </si>
  <si>
    <t>FINANCIAMIENTO OBRA PUBLICA</t>
  </si>
  <si>
    <t>Premio al Mejor Policía</t>
  </si>
  <si>
    <t>Piso y Techo Firme del Adulto Mayor</t>
  </si>
  <si>
    <t>CONTRIBUCIONES POR  NUEVOS FRACCIONAMIENTOS, EDIFICACIONES, PARCELACIONES, RELOTIFICACIONES Y  SUBDIVISIONES PREVISTAS EN LA L.O.T.A.H.D.U.E.</t>
  </si>
  <si>
    <t>CENDIS</t>
  </si>
  <si>
    <t>Fondo PYME 2005</t>
  </si>
  <si>
    <t>Gobierno del Estado</t>
  </si>
  <si>
    <t>Fondo de Desarrollo Municipal</t>
  </si>
  <si>
    <t>FONDO DE DESARROLLO MUNICIPAL</t>
  </si>
  <si>
    <t>Financiamiento Adquisiciones</t>
  </si>
  <si>
    <t>FINANCIAMIENTO ADQUISICIONES</t>
  </si>
  <si>
    <t>Fondo de Fiscalización</t>
  </si>
  <si>
    <t>FONDO DE FISCALIZACION</t>
  </si>
  <si>
    <t>Fondo de Ultracrecimiento</t>
  </si>
  <si>
    <t>Subsemun</t>
  </si>
  <si>
    <t>Fondo Especial</t>
  </si>
  <si>
    <t>FONDO DE ULTRACRECIMIENTO</t>
  </si>
  <si>
    <t>SUBSEMUN</t>
  </si>
  <si>
    <t>FONDO ESPECIAL</t>
  </si>
  <si>
    <t>Gasolina y Diesel</t>
  </si>
  <si>
    <t>GASOLINA Y DIESEL</t>
  </si>
  <si>
    <t>Desarrollo Social</t>
  </si>
  <si>
    <t>Desarrollo Urbano de Nuevo León</t>
  </si>
  <si>
    <t>Desarrollo Urbano de NL</t>
  </si>
  <si>
    <t>DESARROLLO URBANO DE NL</t>
  </si>
  <si>
    <t>D.S. Espacios Publicos</t>
  </si>
  <si>
    <t>D.S. Espacios Públicos</t>
  </si>
  <si>
    <t>D.S. ESPACIOS PUBLICOS</t>
  </si>
  <si>
    <t xml:space="preserve">SEPTIEMBRE </t>
  </si>
  <si>
    <t>Pago de Financiamiento</t>
  </si>
  <si>
    <t>PAGO DE FINANCIAMIENTO</t>
  </si>
  <si>
    <t>Instituto de la Mujer</t>
  </si>
  <si>
    <t>INSTITUTO DE LA MUJER</t>
  </si>
  <si>
    <t>Inereses infra 2007</t>
  </si>
  <si>
    <t>intereses forta 2008</t>
  </si>
  <si>
    <t>intereses infra 2009</t>
  </si>
  <si>
    <t>intereses infra 2008</t>
  </si>
  <si>
    <t>intereses forta 2007</t>
  </si>
  <si>
    <t>intereses forta 2009</t>
  </si>
  <si>
    <t>CONADE</t>
  </si>
  <si>
    <t>Intereses infra 2007</t>
  </si>
  <si>
    <t>Intereses infra 2008</t>
  </si>
  <si>
    <t>Intereses infra 2009</t>
  </si>
  <si>
    <t>Intereses forta 2007</t>
  </si>
  <si>
    <t>Intereses forta 2008</t>
  </si>
  <si>
    <t>Intereses forta 2009</t>
  </si>
  <si>
    <t>INTERESES INFRA 2007</t>
  </si>
  <si>
    <t>INTERESES INFRA 2008</t>
  </si>
  <si>
    <t>INTERESES INFRA 2009</t>
  </si>
  <si>
    <t>INTERESES FORTA 2007</t>
  </si>
  <si>
    <t>INTERESES FORTA 2008</t>
  </si>
  <si>
    <t>INTERESES FORTA 2009</t>
  </si>
  <si>
    <t>Obras Públicas por Contrato</t>
  </si>
  <si>
    <t>OBRAS PUBLICAS POR CONTRATO</t>
  </si>
  <si>
    <t>Gastos Financieros 2008</t>
  </si>
  <si>
    <t>Gastos Financieros 2009</t>
  </si>
  <si>
    <t>Obras 2008</t>
  </si>
  <si>
    <t>Obras 2009</t>
  </si>
  <si>
    <t>GASTOS FINANCIEROS 2008</t>
  </si>
  <si>
    <t>GASTOS FINANCIEROS 2009</t>
  </si>
  <si>
    <t>OBRAS 2008</t>
  </si>
  <si>
    <t>OBRAS 2009</t>
  </si>
  <si>
    <t>Uniformes y Gastos de Función 2009</t>
  </si>
  <si>
    <t>Bomberos 2009</t>
  </si>
  <si>
    <t>Mantenimiento de Vehiculos 2009</t>
  </si>
  <si>
    <t>Adquisiciones 2009</t>
  </si>
  <si>
    <t>Adquisiciones 2008</t>
  </si>
  <si>
    <t>Uniformes y Gastos de Función 2008</t>
  </si>
  <si>
    <t>Bomberos 2008</t>
  </si>
  <si>
    <t>Mantenimiento de Vehiculos 2008</t>
  </si>
  <si>
    <t>Mantenimiento de Vehículos 2008</t>
  </si>
  <si>
    <t>Mantenimiento de Vehículos 2009</t>
  </si>
  <si>
    <t>UNIFORMES Y GASTOS DE FUNCION 2008</t>
  </si>
  <si>
    <t>UNIFORMES Y GASTOS DE FUNCION 2009</t>
  </si>
  <si>
    <t>BOMBEROS 2008</t>
  </si>
  <si>
    <t>BOMBEROS 2009</t>
  </si>
  <si>
    <t>MANTENIMIENTO DE VEHICULOS 2008</t>
  </si>
  <si>
    <t>MANTENIMIENTO DE VEHICULOS 2009</t>
  </si>
  <si>
    <t>ADQUISICIONES 2008</t>
  </si>
  <si>
    <t>ADQUISICIONES 2009</t>
  </si>
  <si>
    <t>Sueldos (Recursos Propios)</t>
  </si>
  <si>
    <t>SUELDOS (RECURSOS PROPIOS)</t>
  </si>
  <si>
    <t>Programa de Obras por Conducto de Municipios 2009</t>
  </si>
  <si>
    <t>Fondo de Desarrollo Municipal 2009</t>
  </si>
  <si>
    <t>Fondo de Ultracrecimiento 2009</t>
  </si>
  <si>
    <t>Subsemun 2009</t>
  </si>
  <si>
    <t>D.S. Espacios Publicos 2009</t>
  </si>
  <si>
    <t>D.S. Espacios Públicos 2009</t>
  </si>
  <si>
    <t>Intereses, Comisiones y Otros</t>
  </si>
  <si>
    <t>Pago de Obligaciones (Prestamos Bancarios)</t>
  </si>
  <si>
    <t>Pago de Obligaciones (Préstamos Bancarios)</t>
  </si>
  <si>
    <t>PROGRAMA DE OBRAS POR CONDUCTO DE MUNICIPIOS 2009</t>
  </si>
  <si>
    <t>FONDO DE DESARROLLO MUNICIPAL 2009</t>
  </si>
  <si>
    <t>FONDO DE ULTRACRECIMIENTO 2009</t>
  </si>
  <si>
    <t>SUBSEMUN 2009</t>
  </si>
  <si>
    <t>D.S. ESPACIOS PUBLICOS 2009</t>
  </si>
  <si>
    <t>Fondo Metropolitano</t>
  </si>
  <si>
    <t>FONDO METROPOLITANO</t>
  </si>
  <si>
    <t>DUNL Regia Metropoli Accesibilidad Total</t>
  </si>
  <si>
    <t>Programa Tu Casa 2007</t>
  </si>
  <si>
    <t>PROGRAMA TU CASA 2007</t>
  </si>
  <si>
    <t>INTERESES, COMISIONES Y OTROS</t>
  </si>
  <si>
    <t>Electricidad 2007</t>
  </si>
  <si>
    <t>Electricidad 2009</t>
  </si>
  <si>
    <t>ELECTRICIDAD 2007</t>
  </si>
  <si>
    <t>ELECTRICIDAD 2009</t>
  </si>
  <si>
    <t>Subsemun Aportación Municipal</t>
  </si>
  <si>
    <t>Aportación SUBSEMUN</t>
  </si>
  <si>
    <t xml:space="preserve">Aportación SUBSEMUN </t>
  </si>
  <si>
    <t>APORTACION SUBSEMUN 2009</t>
  </si>
  <si>
    <t>SUBSEMUN APORTACION MUNICIPAL</t>
  </si>
  <si>
    <t>Fondo Metropolitano 2009</t>
  </si>
  <si>
    <t>FONDO METROPOLITANO 2009</t>
  </si>
  <si>
    <t>Obras 2007</t>
  </si>
  <si>
    <t>Gastos Financieros 2007</t>
  </si>
  <si>
    <t>Mantenimiento Edificio de Seguridad Pública</t>
  </si>
  <si>
    <t>Mantenimiento Edificio de Seguridad Publica</t>
  </si>
  <si>
    <t>Mantenimiento Edificio de  Seg Publica</t>
  </si>
  <si>
    <t>GASTOS FINANCIEROS 2007</t>
  </si>
  <si>
    <t>OBRAS 2007</t>
  </si>
  <si>
    <t>MANTENIMIENTO EDIFICIO DE SEGURIDAD PUBLICA</t>
  </si>
  <si>
    <t>Obras 2006</t>
  </si>
  <si>
    <t>OBRAS 2006</t>
  </si>
  <si>
    <t xml:space="preserve">Fondo PYME </t>
  </si>
  <si>
    <t>Instituto Nacional de las Mujeres</t>
  </si>
  <si>
    <t>Intereses infra 2010</t>
  </si>
  <si>
    <t>Intereses forta 2010</t>
  </si>
  <si>
    <t>Gastos Financieros 2010</t>
  </si>
  <si>
    <t>Obras 2010</t>
  </si>
  <si>
    <t>Adquisiciones 2010</t>
  </si>
  <si>
    <t>Uniformes y Gastos de Función 2010</t>
  </si>
  <si>
    <t>Bomberos 2010</t>
  </si>
  <si>
    <t>Mantenimiento de Vehiculos 2010</t>
  </si>
  <si>
    <t>CONADE 2009</t>
  </si>
  <si>
    <t>Programa de Obras por Conducto de Municipios 2010</t>
  </si>
  <si>
    <t>Fondo de Desarrollo Municipal 2010</t>
  </si>
  <si>
    <t>Fondo de Ultracrecimiento 2010</t>
  </si>
  <si>
    <t>Subsemun 2010</t>
  </si>
  <si>
    <t>Fondos Descentralizados 2010</t>
  </si>
  <si>
    <t>intereses infra 2010</t>
  </si>
  <si>
    <t>intereses forta 2010</t>
  </si>
  <si>
    <t>INTERESES INFRA 2010</t>
  </si>
  <si>
    <t>INTERESES FORTA 2010</t>
  </si>
  <si>
    <t>Fondos descentralizados 2010</t>
  </si>
  <si>
    <t>Mantenimiento de Vehículos 2010</t>
  </si>
  <si>
    <t>GASTOS FINANCIEROS 2010</t>
  </si>
  <si>
    <t>OBRAS 2010</t>
  </si>
  <si>
    <t>UNIFORMES Y GASTOS DE FUNCION 2010</t>
  </si>
  <si>
    <t>BOMBEROS 2010</t>
  </si>
  <si>
    <t>MANTENIMIENTO DE VEHICULOS 2010</t>
  </si>
  <si>
    <t>ADQUISICIONES 2010</t>
  </si>
  <si>
    <t>PROGRAMA DE OBRAS POR CONDUCTO DE MUNICIPIOS 2010</t>
  </si>
  <si>
    <t>FONDO DE DESARROLLO MUNICIPAL 2010</t>
  </si>
  <si>
    <t>FONDO DE ULTRACRECIMIENTO 2010</t>
  </si>
  <si>
    <t>SUBSEMUN 2010</t>
  </si>
  <si>
    <t>Gastos Financieros 2008 y ant</t>
  </si>
  <si>
    <t>Arrendamiento Puro</t>
  </si>
  <si>
    <t>ARRENDAMIENTO PURO</t>
  </si>
  <si>
    <t>Programa Empleo Temporal</t>
  </si>
  <si>
    <t>Inst. Nac de las Mujeres</t>
  </si>
  <si>
    <t>PROGRAMA EMPLEO TEMPORAL</t>
  </si>
  <si>
    <t>INST NACIONAL DE LAS MUJERES</t>
  </si>
  <si>
    <t>Programa Habitat</t>
  </si>
  <si>
    <t>PROGRAMA HABITAT</t>
  </si>
  <si>
    <t>DEL 1 DE ENERO AL 30 DE SEPTIEMBRE DE 2010</t>
  </si>
  <si>
    <t>TERCER TRIMESTRE EJERCICIO FISCAL 2010</t>
  </si>
  <si>
    <t>ACUMULADO DEL EJERCICIO</t>
  </si>
  <si>
    <t>INFORME TERCER TRIMESTRE</t>
  </si>
  <si>
    <t>D.S. Espacios Publicos 2010</t>
  </si>
  <si>
    <t>Programa Hábitat</t>
  </si>
  <si>
    <t>D.S. Espacios Públicos 2010</t>
  </si>
  <si>
    <t>D.S. ESPACIOS PUBLICOS 2010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</si>
</sst>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0.0%"/>
    <numFmt numFmtId="173" formatCode="0.0"/>
    <numFmt numFmtId="174" formatCode="#,##0.00_ ;[Red]\-#,##0.00\ "/>
    <numFmt numFmtId="175" formatCode="0_ ;[Red]\-0\ "/>
  </numFmts>
  <fonts count="2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24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Border="1" applyAlignment="1">
      <alignment/>
    </xf>
    <xf numFmtId="0" fontId="1" fillId="0" borderId="20" xfId="0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1" fontId="0" fillId="0" borderId="14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0" xfId="0" applyNumberFormat="1" applyFont="1" applyFill="1" applyBorder="1" applyAlignment="1">
      <alignment horizontal="centerContinuous"/>
    </xf>
    <xf numFmtId="0" fontId="1" fillId="0" borderId="0" xfId="0" applyNumberFormat="1" applyFont="1" applyAlignment="1">
      <alignment horizontal="centerContinuous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1" fillId="0" borderId="2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0" fontId="5" fillId="0" borderId="14" xfId="0" applyFont="1" applyFill="1" applyBorder="1" applyAlignment="1">
      <alignment horizontal="center"/>
    </xf>
    <xf numFmtId="1" fontId="7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1" fontId="6" fillId="0" borderId="14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" fontId="6" fillId="0" borderId="14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1" fontId="5" fillId="0" borderId="14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left"/>
    </xf>
    <xf numFmtId="1" fontId="7" fillId="0" borderId="14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5" fillId="0" borderId="15" xfId="0" applyFont="1" applyBorder="1" applyAlignment="1">
      <alignment horizontal="right"/>
    </xf>
    <xf numFmtId="4" fontId="5" fillId="0" borderId="15" xfId="0" applyNumberFormat="1" applyFont="1" applyBorder="1" applyAlignment="1">
      <alignment/>
    </xf>
    <xf numFmtId="1" fontId="5" fillId="0" borderId="15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0" fontId="0" fillId="0" borderId="14" xfId="0" applyBorder="1" applyAlignment="1">
      <alignment horizontal="justify"/>
    </xf>
    <xf numFmtId="4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 horizontal="justify" vertical="center"/>
    </xf>
    <xf numFmtId="0" fontId="8" fillId="0" borderId="14" xfId="0" applyFont="1" applyBorder="1" applyAlignment="1">
      <alignment horizontal="justify" vertical="center"/>
    </xf>
    <xf numFmtId="10" fontId="0" fillId="0" borderId="0" xfId="0" applyNumberFormat="1" applyAlignment="1">
      <alignment/>
    </xf>
    <xf numFmtId="0" fontId="1" fillId="0" borderId="14" xfId="0" applyFont="1" applyBorder="1" applyAlignment="1">
      <alignment horizontal="justify" vertical="justify"/>
    </xf>
    <xf numFmtId="0" fontId="0" fillId="0" borderId="14" xfId="0" applyFont="1" applyBorder="1" applyAlignment="1">
      <alignment horizontal="justify" vertical="justify"/>
    </xf>
    <xf numFmtId="0" fontId="0" fillId="0" borderId="18" xfId="0" applyFont="1" applyBorder="1" applyAlignment="1">
      <alignment/>
    </xf>
    <xf numFmtId="1" fontId="7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5" fillId="0" borderId="17" xfId="0" applyFont="1" applyBorder="1" applyAlignment="1">
      <alignment horizontal="right"/>
    </xf>
    <xf numFmtId="4" fontId="5" fillId="0" borderId="17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1" fontId="5" fillId="0" borderId="17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0" borderId="19" xfId="0" applyFont="1" applyBorder="1" applyAlignment="1">
      <alignment/>
    </xf>
    <xf numFmtId="0" fontId="5" fillId="0" borderId="19" xfId="0" applyFont="1" applyBorder="1" applyAlignment="1">
      <alignment horizontal="right"/>
    </xf>
    <xf numFmtId="4" fontId="5" fillId="0" borderId="19" xfId="0" applyNumberFormat="1" applyFont="1" applyBorder="1" applyAlignment="1">
      <alignment/>
    </xf>
    <xf numFmtId="0" fontId="1" fillId="0" borderId="17" xfId="0" applyFont="1" applyBorder="1" applyAlignment="1">
      <alignment/>
    </xf>
    <xf numFmtId="4" fontId="2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1" fontId="5" fillId="0" borderId="19" xfId="0" applyNumberFormat="1" applyFont="1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4" xfId="54" applyNumberFormat="1" applyFont="1" applyBorder="1" applyAlignment="1">
      <alignment/>
    </xf>
    <xf numFmtId="4" fontId="0" fillId="0" borderId="14" xfId="54" applyNumberFormat="1" applyFont="1" applyBorder="1" applyAlignment="1">
      <alignment vertical="top"/>
    </xf>
    <xf numFmtId="4" fontId="1" fillId="0" borderId="12" xfId="54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8" xfId="0" applyFont="1" applyFill="1" applyBorder="1" applyAlignment="1">
      <alignment/>
    </xf>
    <xf numFmtId="4" fontId="1" fillId="0" borderId="0" xfId="0" applyNumberFormat="1" applyFont="1" applyAlignment="1">
      <alignment/>
    </xf>
    <xf numFmtId="17" fontId="1" fillId="0" borderId="2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/>
    </xf>
    <xf numFmtId="4" fontId="0" fillId="0" borderId="27" xfId="54" applyNumberFormat="1" applyFont="1" applyBorder="1" applyAlignment="1">
      <alignment/>
    </xf>
    <xf numFmtId="1" fontId="0" fillId="0" borderId="18" xfId="0" applyNumberFormat="1" applyFont="1" applyBorder="1" applyAlignment="1" applyProtection="1">
      <alignment/>
      <protection locked="0"/>
    </xf>
    <xf numFmtId="4" fontId="0" fillId="0" borderId="21" xfId="0" applyNumberFormat="1" applyFont="1" applyBorder="1" applyAlignment="1">
      <alignment/>
    </xf>
    <xf numFmtId="4" fontId="0" fillId="0" borderId="0" xfId="54" applyNumberFormat="1" applyFont="1" applyBorder="1" applyAlignment="1">
      <alignment/>
    </xf>
    <xf numFmtId="4" fontId="0" fillId="0" borderId="28" xfId="54" applyNumberFormat="1" applyFont="1" applyBorder="1" applyAlignment="1">
      <alignment/>
    </xf>
    <xf numFmtId="4" fontId="0" fillId="0" borderId="19" xfId="54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0" borderId="15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174" fontId="1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" fontId="5" fillId="0" borderId="14" xfId="0" applyNumberFormat="1" applyFont="1" applyFill="1" applyBorder="1" applyAlignment="1">
      <alignment horizontal="right"/>
    </xf>
    <xf numFmtId="1" fontId="0" fillId="0" borderId="29" xfId="0" applyNumberFormat="1" applyFont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8" xfId="0" applyNumberFormat="1" applyFont="1" applyBorder="1" applyAlignment="1">
      <alignment/>
    </xf>
    <xf numFmtId="0" fontId="1" fillId="0" borderId="20" xfId="0" applyFont="1" applyFill="1" applyBorder="1" applyAlignment="1">
      <alignment horizontal="center" wrapText="1"/>
    </xf>
    <xf numFmtId="1" fontId="6" fillId="0" borderId="18" xfId="0" applyNumberFormat="1" applyFont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1" fontId="0" fillId="0" borderId="14" xfId="0" applyNumberFormat="1" applyFont="1" applyFill="1" applyBorder="1" applyAlignment="1" applyProtection="1">
      <alignment/>
      <protection locked="0"/>
    </xf>
    <xf numFmtId="1" fontId="1" fillId="0" borderId="14" xfId="0" applyNumberFormat="1" applyFont="1" applyFill="1" applyBorder="1" applyAlignment="1" applyProtection="1">
      <alignment vertical="center"/>
      <protection locked="0"/>
    </xf>
    <xf numFmtId="4" fontId="1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1" fontId="0" fillId="0" borderId="15" xfId="0" applyNumberFormat="1" applyFont="1" applyFill="1" applyBorder="1" applyAlignment="1" applyProtection="1">
      <alignment/>
      <protection locked="0"/>
    </xf>
    <xf numFmtId="1" fontId="0" fillId="0" borderId="30" xfId="0" applyNumberFormat="1" applyFont="1" applyFill="1" applyBorder="1" applyAlignment="1" applyProtection="1">
      <alignment/>
      <protection locked="0"/>
    </xf>
    <xf numFmtId="0" fontId="0" fillId="0" borderId="16" xfId="0" applyFill="1" applyBorder="1" applyAlignment="1">
      <alignment/>
    </xf>
    <xf numFmtId="4" fontId="0" fillId="0" borderId="17" xfId="0" applyNumberFormat="1" applyFill="1" applyBorder="1" applyAlignment="1">
      <alignment/>
    </xf>
    <xf numFmtId="0" fontId="1" fillId="0" borderId="18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15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/>
    </xf>
    <xf numFmtId="1" fontId="3" fillId="0" borderId="0" xfId="0" applyNumberFormat="1" applyFont="1" applyFill="1" applyAlignment="1" applyProtection="1" quotePrefix="1">
      <alignment horizontal="left"/>
      <protection locked="0"/>
    </xf>
    <xf numFmtId="1" fontId="3" fillId="0" borderId="0" xfId="0" applyNumberFormat="1" applyFont="1" applyFill="1" applyAlignment="1" applyProtection="1">
      <alignment horizontal="justify" vertical="center"/>
      <protection locked="0"/>
    </xf>
    <xf numFmtId="1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1" fontId="3" fillId="0" borderId="0" xfId="0" applyNumberFormat="1" applyFont="1" applyFill="1" applyBorder="1" applyAlignment="1" applyProtection="1" quotePrefix="1">
      <alignment horizontal="left"/>
      <protection locked="0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 applyProtection="1">
      <alignment/>
      <protection locked="0"/>
    </xf>
    <xf numFmtId="4" fontId="0" fillId="0" borderId="0" xfId="54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4" fontId="0" fillId="0" borderId="15" xfId="54" applyNumberFormat="1" applyFont="1" applyBorder="1" applyAlignment="1">
      <alignment/>
    </xf>
    <xf numFmtId="0" fontId="1" fillId="0" borderId="14" xfId="0" applyFont="1" applyFill="1" applyBorder="1" applyAlignment="1">
      <alignment horizontal="justify" vertical="justify"/>
    </xf>
    <xf numFmtId="0" fontId="0" fillId="0" borderId="14" xfId="0" applyFont="1" applyFill="1" applyBorder="1" applyAlignment="1">
      <alignment horizontal="justify" vertical="justify"/>
    </xf>
    <xf numFmtId="0" fontId="0" fillId="0" borderId="17" xfId="0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4" fontId="1" fillId="0" borderId="12" xfId="54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39" fontId="0" fillId="0" borderId="0" xfId="0" applyNumberFormat="1" applyFill="1" applyAlignment="1">
      <alignment/>
    </xf>
    <xf numFmtId="39" fontId="1" fillId="0" borderId="20" xfId="0" applyNumberFormat="1" applyFont="1" applyFill="1" applyBorder="1" applyAlignment="1">
      <alignment horizontal="center"/>
    </xf>
    <xf numFmtId="39" fontId="1" fillId="0" borderId="13" xfId="0" applyNumberFormat="1" applyFont="1" applyFill="1" applyBorder="1" applyAlignment="1">
      <alignment/>
    </xf>
    <xf numFmtId="39" fontId="1" fillId="0" borderId="16" xfId="0" applyNumberFormat="1" applyFont="1" applyFill="1" applyBorder="1" applyAlignment="1">
      <alignment/>
    </xf>
    <xf numFmtId="39" fontId="1" fillId="0" borderId="17" xfId="0" applyNumberFormat="1" applyFont="1" applyFill="1" applyBorder="1" applyAlignment="1">
      <alignment/>
    </xf>
    <xf numFmtId="39" fontId="1" fillId="0" borderId="21" xfId="0" applyNumberFormat="1" applyFont="1" applyFill="1" applyBorder="1" applyAlignment="1">
      <alignment/>
    </xf>
    <xf numFmtId="39" fontId="0" fillId="0" borderId="14" xfId="0" applyNumberFormat="1" applyFill="1" applyBorder="1" applyAlignment="1">
      <alignment/>
    </xf>
    <xf numFmtId="39" fontId="0" fillId="0" borderId="18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39" fontId="0" fillId="0" borderId="28" xfId="0" applyNumberFormat="1" applyFill="1" applyBorder="1" applyAlignment="1">
      <alignment/>
    </xf>
    <xf numFmtId="39" fontId="1" fillId="0" borderId="14" xfId="0" applyNumberFormat="1" applyFont="1" applyFill="1" applyBorder="1" applyAlignment="1">
      <alignment/>
    </xf>
    <xf numFmtId="39" fontId="1" fillId="0" borderId="18" xfId="0" applyNumberFormat="1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9" fontId="1" fillId="0" borderId="28" xfId="0" applyNumberFormat="1" applyFont="1" applyFill="1" applyBorder="1" applyAlignment="1">
      <alignment/>
    </xf>
    <xf numFmtId="39" fontId="0" fillId="0" borderId="15" xfId="0" applyNumberFormat="1" applyFill="1" applyBorder="1" applyAlignment="1">
      <alignment/>
    </xf>
    <xf numFmtId="39" fontId="0" fillId="0" borderId="29" xfId="0" applyNumberFormat="1" applyFill="1" applyBorder="1" applyAlignment="1">
      <alignment/>
    </xf>
    <xf numFmtId="39" fontId="0" fillId="0" borderId="19" xfId="0" applyNumberFormat="1" applyFill="1" applyBorder="1" applyAlignment="1">
      <alignment/>
    </xf>
    <xf numFmtId="39" fontId="0" fillId="0" borderId="27" xfId="0" applyNumberFormat="1" applyFill="1" applyBorder="1" applyAlignment="1">
      <alignment/>
    </xf>
    <xf numFmtId="39" fontId="0" fillId="0" borderId="30" xfId="0" applyNumberFormat="1" applyFill="1" applyBorder="1" applyAlignment="1">
      <alignment/>
    </xf>
    <xf numFmtId="39" fontId="0" fillId="0" borderId="13" xfId="0" applyNumberFormat="1" applyFill="1" applyBorder="1" applyAlignment="1">
      <alignment/>
    </xf>
    <xf numFmtId="39" fontId="0" fillId="0" borderId="17" xfId="0" applyNumberFormat="1" applyFill="1" applyBorder="1" applyAlignment="1">
      <alignment/>
    </xf>
    <xf numFmtId="39" fontId="0" fillId="0" borderId="21" xfId="0" applyNumberFormat="1" applyFill="1" applyBorder="1" applyAlignment="1">
      <alignment/>
    </xf>
    <xf numFmtId="39" fontId="0" fillId="0" borderId="14" xfId="0" applyNumberFormat="1" applyFont="1" applyFill="1" applyBorder="1" applyAlignment="1">
      <alignment/>
    </xf>
    <xf numFmtId="39" fontId="0" fillId="0" borderId="28" xfId="0" applyNumberFormat="1" applyFont="1" applyFill="1" applyBorder="1" applyAlignment="1">
      <alignment/>
    </xf>
    <xf numFmtId="39" fontId="1" fillId="0" borderId="12" xfId="0" applyNumberFormat="1" applyFont="1" applyFill="1" applyBorder="1" applyAlignment="1">
      <alignment/>
    </xf>
    <xf numFmtId="39" fontId="3" fillId="0" borderId="0" xfId="0" applyNumberFormat="1" applyFont="1" applyFill="1" applyAlignment="1" applyProtection="1">
      <alignment horizontal="justify" vertical="center"/>
      <protection locked="0"/>
    </xf>
    <xf numFmtId="39" fontId="3" fillId="0" borderId="0" xfId="0" applyNumberFormat="1" applyFont="1" applyFill="1" applyAlignment="1">
      <alignment/>
    </xf>
    <xf numFmtId="39" fontId="3" fillId="0" borderId="0" xfId="0" applyNumberFormat="1" applyFont="1" applyFill="1" applyBorder="1" applyAlignment="1">
      <alignment/>
    </xf>
    <xf numFmtId="39" fontId="3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31" xfId="0" applyFont="1" applyBorder="1" applyAlignment="1">
      <alignment horizontal="center"/>
    </xf>
    <xf numFmtId="4" fontId="1" fillId="0" borderId="32" xfId="0" applyNumberFormat="1" applyFont="1" applyBorder="1" applyAlignment="1">
      <alignment/>
    </xf>
    <xf numFmtId="4" fontId="0" fillId="0" borderId="14" xfId="54" applyNumberFormat="1" applyFont="1" applyFill="1" applyBorder="1" applyAlignment="1">
      <alignment/>
    </xf>
    <xf numFmtId="0" fontId="0" fillId="0" borderId="11" xfId="0" applyBorder="1" applyAlignment="1">
      <alignment/>
    </xf>
    <xf numFmtId="0" fontId="1" fillId="0" borderId="33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1" fillId="0" borderId="34" xfId="0" applyFont="1" applyBorder="1" applyAlignment="1">
      <alignment horizontal="center"/>
    </xf>
    <xf numFmtId="0" fontId="0" fillId="0" borderId="14" xfId="0" applyBorder="1" applyAlignment="1">
      <alignment wrapText="1"/>
    </xf>
    <xf numFmtId="4" fontId="1" fillId="0" borderId="12" xfId="0" applyNumberFormat="1" applyFont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0" fillId="0" borderId="28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1" fillId="0" borderId="31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21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14" xfId="0" applyNumberFormat="1" applyFont="1" applyBorder="1" applyAlignment="1" applyProtection="1">
      <alignment horizontal="right"/>
      <protection locked="0"/>
    </xf>
    <xf numFmtId="4" fontId="0" fillId="0" borderId="18" xfId="0" applyNumberFormat="1" applyFont="1" applyBorder="1" applyAlignment="1" applyProtection="1">
      <alignment horizontal="right"/>
      <protection locked="0"/>
    </xf>
    <xf numFmtId="4" fontId="0" fillId="0" borderId="29" xfId="0" applyNumberFormat="1" applyFont="1" applyBorder="1" applyAlignment="1" applyProtection="1">
      <alignment horizontal="right"/>
      <protection locked="0"/>
    </xf>
    <xf numFmtId="4" fontId="0" fillId="0" borderId="0" xfId="0" applyNumberFormat="1" applyFill="1" applyBorder="1" applyAlignment="1">
      <alignment horizontal="right"/>
    </xf>
    <xf numFmtId="4" fontId="0" fillId="0" borderId="29" xfId="0" applyNumberFormat="1" applyFont="1" applyBorder="1" applyAlignment="1">
      <alignment horizontal="right"/>
    </xf>
    <xf numFmtId="4" fontId="0" fillId="0" borderId="0" xfId="0" applyNumberFormat="1" applyFont="1" applyBorder="1" applyAlignment="1" applyProtection="1">
      <alignment horizontal="right"/>
      <protection locked="0"/>
    </xf>
    <xf numFmtId="4" fontId="1" fillId="0" borderId="3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152400</xdr:rowOff>
    </xdr:from>
    <xdr:to>
      <xdr:col>9</xdr:col>
      <xdr:colOff>0</xdr:colOff>
      <xdr:row>34</xdr:row>
      <xdr:rowOff>133350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0906125" y="1362075"/>
          <a:ext cx="0" cy="435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19050</xdr:rowOff>
    </xdr:from>
    <xdr:to>
      <xdr:col>9</xdr:col>
      <xdr:colOff>0</xdr:colOff>
      <xdr:row>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372725" y="1390650"/>
          <a:ext cx="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" y="2181225"/>
          <a:ext cx="10334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38100</xdr:rowOff>
    </xdr:from>
    <xdr:to>
      <xdr:col>9</xdr:col>
      <xdr:colOff>0</xdr:colOff>
      <xdr:row>64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534650" y="1409700"/>
          <a:ext cx="0" cy="6438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19050</xdr:rowOff>
    </xdr:from>
    <xdr:to>
      <xdr:col>9</xdr:col>
      <xdr:colOff>0</xdr:colOff>
      <xdr:row>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67925" y="1390650"/>
          <a:ext cx="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" y="2181225"/>
          <a:ext cx="10029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38100</xdr:rowOff>
    </xdr:from>
    <xdr:to>
      <xdr:col>9</xdr:col>
      <xdr:colOff>0</xdr:colOff>
      <xdr:row>21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963150" y="1409700"/>
          <a:ext cx="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38100</xdr:rowOff>
    </xdr:from>
    <xdr:to>
      <xdr:col>9</xdr:col>
      <xdr:colOff>0</xdr:colOff>
      <xdr:row>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277475" y="1409700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" y="2181225"/>
          <a:ext cx="10239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38100</xdr:rowOff>
    </xdr:from>
    <xdr:to>
      <xdr:col>9</xdr:col>
      <xdr:colOff>0</xdr:colOff>
      <xdr:row>29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029950" y="1409700"/>
          <a:ext cx="0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" y="4772025"/>
          <a:ext cx="11010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38100</xdr:rowOff>
    </xdr:from>
    <xdr:to>
      <xdr:col>9</xdr:col>
      <xdr:colOff>0</xdr:colOff>
      <xdr:row>17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629900" y="1409700"/>
          <a:ext cx="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19050</xdr:rowOff>
    </xdr:from>
    <xdr:to>
      <xdr:col>9</xdr:col>
      <xdr:colOff>0</xdr:colOff>
      <xdr:row>23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239375" y="1390650"/>
          <a:ext cx="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57150</xdr:rowOff>
    </xdr:from>
    <xdr:to>
      <xdr:col>9</xdr:col>
      <xdr:colOff>0</xdr:colOff>
      <xdr:row>25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67975" y="1428750"/>
          <a:ext cx="0" cy="269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38100</xdr:rowOff>
    </xdr:from>
    <xdr:to>
      <xdr:col>9</xdr:col>
      <xdr:colOff>0</xdr:colOff>
      <xdr:row>25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277475" y="1409700"/>
          <a:ext cx="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28575</xdr:rowOff>
    </xdr:from>
    <xdr:to>
      <xdr:col>9</xdr:col>
      <xdr:colOff>0</xdr:colOff>
      <xdr:row>23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0172700" y="1400175"/>
          <a:ext cx="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38100</xdr:rowOff>
    </xdr:from>
    <xdr:to>
      <xdr:col>9</xdr:col>
      <xdr:colOff>0</xdr:colOff>
      <xdr:row>15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106025" y="1409700"/>
          <a:ext cx="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38100</xdr:rowOff>
    </xdr:from>
    <xdr:to>
      <xdr:col>9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29875" y="1409700"/>
          <a:ext cx="0" cy="174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19050</xdr:rowOff>
    </xdr:from>
    <xdr:to>
      <xdr:col>9</xdr:col>
      <xdr:colOff>0</xdr:colOff>
      <xdr:row>33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477375" y="1390650"/>
          <a:ext cx="0" cy="402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68</xdr:row>
      <xdr:rowOff>0</xdr:rowOff>
    </xdr:from>
    <xdr:to>
      <xdr:col>9</xdr:col>
      <xdr:colOff>0</xdr:colOff>
      <xdr:row>68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515100" y="8820150"/>
          <a:ext cx="390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19050</xdr:rowOff>
    </xdr:from>
    <xdr:to>
      <xdr:col>9</xdr:col>
      <xdr:colOff>0</xdr:colOff>
      <xdr:row>20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553700" y="1390650"/>
          <a:ext cx="0" cy="19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19050</xdr:rowOff>
    </xdr:from>
    <xdr:to>
      <xdr:col>9</xdr:col>
      <xdr:colOff>0</xdr:colOff>
      <xdr:row>84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963275" y="1390650"/>
          <a:ext cx="0" cy="937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38100</xdr:rowOff>
    </xdr:from>
    <xdr:to>
      <xdr:col>9</xdr:col>
      <xdr:colOff>0</xdr:colOff>
      <xdr:row>35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10825" y="1409700"/>
          <a:ext cx="0" cy="433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" y="5743575"/>
          <a:ext cx="10372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2990850"/>
          <a:ext cx="10525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19050</xdr:rowOff>
    </xdr:from>
    <xdr:to>
      <xdr:col>9</xdr:col>
      <xdr:colOff>0</xdr:colOff>
      <xdr:row>17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601325" y="1390650"/>
          <a:ext cx="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57150</xdr:rowOff>
    </xdr:from>
    <xdr:to>
      <xdr:col>9</xdr:col>
      <xdr:colOff>0</xdr:colOff>
      <xdr:row>33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591800" y="1428750"/>
          <a:ext cx="0" cy="399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0</xdr:rowOff>
    </xdr:from>
    <xdr:to>
      <xdr:col>9</xdr:col>
      <xdr:colOff>0</xdr:colOff>
      <xdr:row>33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" y="5419725"/>
          <a:ext cx="10572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19050</xdr:rowOff>
    </xdr:from>
    <xdr:to>
      <xdr:col>9</xdr:col>
      <xdr:colOff>0</xdr:colOff>
      <xdr:row>25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658475" y="1390650"/>
          <a:ext cx="0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" y="4124325"/>
          <a:ext cx="10639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57150</xdr:rowOff>
    </xdr:from>
    <xdr:to>
      <xdr:col>9</xdr:col>
      <xdr:colOff>0</xdr:colOff>
      <xdr:row>28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163175" y="1428750"/>
          <a:ext cx="0" cy="318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9525</xdr:rowOff>
    </xdr:from>
    <xdr:to>
      <xdr:col>9</xdr:col>
      <xdr:colOff>0</xdr:colOff>
      <xdr:row>20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67975" y="1381125"/>
          <a:ext cx="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" y="3314700"/>
          <a:ext cx="10410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38100</xdr:rowOff>
    </xdr:from>
    <xdr:to>
      <xdr:col>9</xdr:col>
      <xdr:colOff>0</xdr:colOff>
      <xdr:row>21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544175" y="1409700"/>
          <a:ext cx="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21</xdr:row>
      <xdr:rowOff>0</xdr:rowOff>
    </xdr:from>
    <xdr:to>
      <xdr:col>9</xdr:col>
      <xdr:colOff>0</xdr:colOff>
      <xdr:row>21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" y="3476625"/>
          <a:ext cx="10506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43"/>
  <sheetViews>
    <sheetView zoomScale="80" zoomScaleNormal="80" zoomScalePageLayoutView="0" workbookViewId="0" topLeftCell="A38">
      <selection activeCell="A40" sqref="A40"/>
    </sheetView>
  </sheetViews>
  <sheetFormatPr defaultColWidth="16.00390625" defaultRowHeight="12.75"/>
  <cols>
    <col min="1" max="1" width="57.57421875" style="120" customWidth="1"/>
    <col min="2" max="2" width="14.57421875" style="0" bestFit="1" customWidth="1"/>
    <col min="3" max="4" width="13.57421875" style="0" bestFit="1" customWidth="1"/>
    <col min="5" max="6" width="13.57421875" style="30" bestFit="1" customWidth="1"/>
    <col min="7" max="8" width="14.57421875" style="30" bestFit="1" customWidth="1"/>
    <col min="9" max="9" width="13.57421875" style="30" bestFit="1" customWidth="1"/>
    <col min="10" max="10" width="14.57421875" style="30" bestFit="1" customWidth="1"/>
    <col min="11" max="11" width="14.57421875" style="0" bestFit="1" customWidth="1"/>
  </cols>
  <sheetData>
    <row r="1" spans="1:11" ht="15.75">
      <c r="A1" s="243" t="s">
        <v>315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2.75">
      <c r="A2" s="242" t="s">
        <v>489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12.75">
      <c r="A3" s="242" t="s">
        <v>184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ht="13.5" thickBot="1">
      <c r="A4" s="129"/>
      <c r="B4" s="94"/>
      <c r="C4" s="94"/>
      <c r="D4" s="94"/>
      <c r="E4" s="96"/>
      <c r="F4" s="96"/>
      <c r="G4" s="96"/>
      <c r="H4" s="96"/>
      <c r="I4" s="96"/>
      <c r="J4" s="96"/>
      <c r="K4" s="94"/>
    </row>
    <row r="5" spans="1:66" ht="13.5" thickBot="1">
      <c r="A5" s="137" t="s">
        <v>0</v>
      </c>
      <c r="B5" s="19" t="s">
        <v>6</v>
      </c>
      <c r="C5" s="19" t="s">
        <v>7</v>
      </c>
      <c r="D5" s="19" t="s">
        <v>8</v>
      </c>
      <c r="E5" s="97" t="s">
        <v>9</v>
      </c>
      <c r="F5" s="97" t="s">
        <v>10</v>
      </c>
      <c r="G5" s="97" t="s">
        <v>11</v>
      </c>
      <c r="H5" s="97" t="s">
        <v>12</v>
      </c>
      <c r="I5" s="97" t="s">
        <v>13</v>
      </c>
      <c r="J5" s="97" t="s">
        <v>72</v>
      </c>
      <c r="K5" s="19" t="s">
        <v>73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2:66" ht="12.75">
      <c r="B6" s="1"/>
      <c r="C6" s="1"/>
      <c r="D6" s="1"/>
      <c r="E6" s="114"/>
      <c r="F6" s="114"/>
      <c r="G6" s="114"/>
      <c r="H6" s="114"/>
      <c r="I6" s="114"/>
      <c r="J6" s="11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1:66" ht="12.75">
      <c r="A7" s="138" t="s">
        <v>15</v>
      </c>
      <c r="B7" s="20">
        <f>SUM(B8:B11)</f>
        <v>56892000</v>
      </c>
      <c r="C7" s="76">
        <f aca="true" t="shared" si="0" ref="C7:K7">SUM(C8:C11)</f>
        <v>18892000</v>
      </c>
      <c r="D7" s="20">
        <f t="shared" si="0"/>
        <v>11922000</v>
      </c>
      <c r="E7" s="76">
        <f t="shared" si="0"/>
        <v>9292000</v>
      </c>
      <c r="F7" s="20">
        <f t="shared" si="0"/>
        <v>9292000</v>
      </c>
      <c r="G7" s="76">
        <f t="shared" si="0"/>
        <v>9292000</v>
      </c>
      <c r="H7" s="20">
        <f t="shared" si="0"/>
        <v>9292000</v>
      </c>
      <c r="I7" s="76">
        <f t="shared" si="0"/>
        <v>9292000</v>
      </c>
      <c r="J7" s="20">
        <f t="shared" si="0"/>
        <v>9287000</v>
      </c>
      <c r="K7" s="20">
        <f t="shared" si="0"/>
        <v>143453000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1:66" ht="12.75">
      <c r="A8" s="132" t="s">
        <v>24</v>
      </c>
      <c r="B8" s="23">
        <v>50000000</v>
      </c>
      <c r="C8" s="114">
        <v>12000000</v>
      </c>
      <c r="D8" s="23">
        <v>5000000</v>
      </c>
      <c r="E8" s="114">
        <v>2400000</v>
      </c>
      <c r="F8" s="23">
        <v>2400000</v>
      </c>
      <c r="G8" s="114">
        <v>2400000</v>
      </c>
      <c r="H8" s="23">
        <v>2400000</v>
      </c>
      <c r="I8" s="114">
        <v>2400000</v>
      </c>
      <c r="J8" s="114">
        <v>2400000</v>
      </c>
      <c r="K8" s="23">
        <f aca="true" t="shared" si="1" ref="K8:K13">SUM(B8:J8)</f>
        <v>81400000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ht="12.75">
      <c r="A9" s="132" t="s">
        <v>147</v>
      </c>
      <c r="B9" s="23">
        <v>6872000</v>
      </c>
      <c r="C9" s="23">
        <v>6872000</v>
      </c>
      <c r="D9" s="23">
        <v>6872000</v>
      </c>
      <c r="E9" s="23">
        <v>6872000</v>
      </c>
      <c r="F9" s="23">
        <v>6872000</v>
      </c>
      <c r="G9" s="23">
        <v>6872000</v>
      </c>
      <c r="H9" s="23">
        <v>6872000</v>
      </c>
      <c r="I9" s="23">
        <v>6872000</v>
      </c>
      <c r="J9" s="23">
        <v>6872000</v>
      </c>
      <c r="K9" s="23">
        <f t="shared" si="1"/>
        <v>61848000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66" ht="12.75">
      <c r="A10" s="132" t="s">
        <v>148</v>
      </c>
      <c r="B10" s="23">
        <v>20000</v>
      </c>
      <c r="C10" s="23">
        <v>20000</v>
      </c>
      <c r="D10" s="23">
        <v>50000</v>
      </c>
      <c r="E10" s="23">
        <v>20000</v>
      </c>
      <c r="F10" s="23">
        <v>20000</v>
      </c>
      <c r="G10" s="23">
        <v>20000</v>
      </c>
      <c r="H10" s="23">
        <v>20000</v>
      </c>
      <c r="I10" s="23">
        <v>20000</v>
      </c>
      <c r="J10" s="23">
        <v>15000</v>
      </c>
      <c r="K10" s="23">
        <f t="shared" si="1"/>
        <v>205000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66" ht="12.75">
      <c r="A11" s="132" t="s">
        <v>149</v>
      </c>
      <c r="B11" s="23"/>
      <c r="C11" s="114"/>
      <c r="D11" s="23"/>
      <c r="E11" s="114"/>
      <c r="F11" s="23"/>
      <c r="G11" s="114"/>
      <c r="H11" s="23"/>
      <c r="I11" s="114"/>
      <c r="J11" s="23"/>
      <c r="K11" s="23">
        <f t="shared" si="1"/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66" ht="12.75">
      <c r="A12" s="132" t="s">
        <v>126</v>
      </c>
      <c r="B12" s="23"/>
      <c r="C12" s="111"/>
      <c r="D12" s="23"/>
      <c r="E12" s="111"/>
      <c r="F12" s="23"/>
      <c r="G12" s="111"/>
      <c r="H12" s="23"/>
      <c r="I12" s="111"/>
      <c r="J12" s="23"/>
      <c r="K12" s="23">
        <f t="shared" si="1"/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1:66" ht="12.75">
      <c r="A13" s="132" t="s">
        <v>127</v>
      </c>
      <c r="B13" s="23"/>
      <c r="C13" s="111"/>
      <c r="D13" s="23"/>
      <c r="E13" s="111"/>
      <c r="F13" s="23"/>
      <c r="G13" s="111"/>
      <c r="H13" s="23"/>
      <c r="I13" s="111"/>
      <c r="J13" s="23"/>
      <c r="K13" s="23">
        <f t="shared" si="1"/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66" ht="12.75">
      <c r="A14" s="132"/>
      <c r="B14" s="23"/>
      <c r="C14" s="111"/>
      <c r="D14" s="23"/>
      <c r="E14" s="111"/>
      <c r="F14" s="23"/>
      <c r="G14" s="111"/>
      <c r="H14" s="23"/>
      <c r="I14" s="111"/>
      <c r="J14" s="23"/>
      <c r="K14" s="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ht="12.75">
      <c r="A15" s="148" t="s">
        <v>16</v>
      </c>
      <c r="B15" s="21">
        <f>SUM(B17:B27)</f>
        <v>5860000</v>
      </c>
      <c r="C15" s="79">
        <f aca="true" t="shared" si="2" ref="C15:J15">SUM(C17:C27)</f>
        <v>5800000</v>
      </c>
      <c r="D15" s="21">
        <f t="shared" si="2"/>
        <v>7670000</v>
      </c>
      <c r="E15" s="79">
        <f t="shared" si="2"/>
        <v>6150000</v>
      </c>
      <c r="F15" s="21">
        <f t="shared" si="2"/>
        <v>6070000</v>
      </c>
      <c r="G15" s="79">
        <f t="shared" si="2"/>
        <v>5825000</v>
      </c>
      <c r="H15" s="21">
        <f t="shared" si="2"/>
        <v>5770000</v>
      </c>
      <c r="I15" s="79">
        <f t="shared" si="2"/>
        <v>5590000</v>
      </c>
      <c r="J15" s="21">
        <f t="shared" si="2"/>
        <v>5900000</v>
      </c>
      <c r="K15" s="21">
        <f>SUM(K16:K27)</f>
        <v>54635000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ht="12.75">
      <c r="A16" s="132" t="s">
        <v>151</v>
      </c>
      <c r="B16" s="23"/>
      <c r="C16" s="23"/>
      <c r="D16" s="23"/>
      <c r="E16" s="23"/>
      <c r="F16" s="23"/>
      <c r="G16" s="23"/>
      <c r="H16" s="23"/>
      <c r="I16" s="23"/>
      <c r="J16" s="23"/>
      <c r="K16" s="23">
        <f aca="true" t="shared" si="3" ref="K16:K27">SUM(B16:J16)</f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</row>
    <row r="17" spans="1:66" ht="12.75">
      <c r="A17" s="132" t="s">
        <v>152</v>
      </c>
      <c r="B17" s="23">
        <v>12000</v>
      </c>
      <c r="C17" s="114">
        <v>11000</v>
      </c>
      <c r="D17" s="23">
        <v>120000</v>
      </c>
      <c r="E17" s="114">
        <v>45000</v>
      </c>
      <c r="F17" s="23">
        <v>40000</v>
      </c>
      <c r="G17" s="114">
        <v>15000</v>
      </c>
      <c r="H17" s="23">
        <v>25000</v>
      </c>
      <c r="I17" s="114">
        <v>25000</v>
      </c>
      <c r="J17" s="23">
        <v>25000</v>
      </c>
      <c r="K17" s="23">
        <f t="shared" si="3"/>
        <v>318000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66" ht="12.75">
      <c r="A18" s="132" t="s">
        <v>153</v>
      </c>
      <c r="B18" s="23">
        <v>4900000</v>
      </c>
      <c r="C18" s="23">
        <v>4900000</v>
      </c>
      <c r="D18" s="23">
        <v>4900000</v>
      </c>
      <c r="E18" s="23">
        <v>4900000</v>
      </c>
      <c r="F18" s="23">
        <v>4900000</v>
      </c>
      <c r="G18" s="23">
        <v>4900000</v>
      </c>
      <c r="H18" s="23">
        <v>4900000</v>
      </c>
      <c r="I18" s="23">
        <v>4900000</v>
      </c>
      <c r="J18" s="23">
        <v>4900000</v>
      </c>
      <c r="K18" s="23">
        <f t="shared" si="3"/>
        <v>44100000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1:66" ht="12.75">
      <c r="A19" s="132" t="s">
        <v>228</v>
      </c>
      <c r="B19" s="23">
        <v>22000</v>
      </c>
      <c r="C19" s="114">
        <v>21000</v>
      </c>
      <c r="D19" s="23">
        <v>71500</v>
      </c>
      <c r="E19" s="114">
        <v>100000</v>
      </c>
      <c r="F19" s="23">
        <v>90000</v>
      </c>
      <c r="G19" s="114">
        <v>25000</v>
      </c>
      <c r="H19" s="23">
        <v>25000</v>
      </c>
      <c r="I19" s="114">
        <v>39000</v>
      </c>
      <c r="J19" s="23">
        <v>25000</v>
      </c>
      <c r="K19" s="23">
        <f t="shared" si="3"/>
        <v>418500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</row>
    <row r="20" spans="1:66" ht="12.75">
      <c r="A20" s="132" t="s">
        <v>227</v>
      </c>
      <c r="B20" s="23">
        <v>41000</v>
      </c>
      <c r="C20" s="114">
        <v>38000</v>
      </c>
      <c r="D20" s="23">
        <v>865000</v>
      </c>
      <c r="E20" s="114">
        <v>300000</v>
      </c>
      <c r="F20" s="23">
        <v>280000</v>
      </c>
      <c r="G20" s="114">
        <v>40000</v>
      </c>
      <c r="H20" s="23">
        <v>140000</v>
      </c>
      <c r="I20" s="114">
        <v>120000</v>
      </c>
      <c r="J20" s="23">
        <v>60000</v>
      </c>
      <c r="K20" s="23">
        <f t="shared" si="3"/>
        <v>1884000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</row>
    <row r="21" spans="1:66" ht="12.75">
      <c r="A21" s="132" t="s">
        <v>156</v>
      </c>
      <c r="B21" s="23"/>
      <c r="C21" s="114"/>
      <c r="D21" s="23"/>
      <c r="E21" s="114"/>
      <c r="F21" s="23"/>
      <c r="G21" s="114"/>
      <c r="H21" s="23"/>
      <c r="I21" s="114"/>
      <c r="J21" s="23"/>
      <c r="K21" s="23">
        <f t="shared" si="3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1:66" ht="12.75">
      <c r="A22" s="132" t="s">
        <v>226</v>
      </c>
      <c r="B22" s="23">
        <v>320000</v>
      </c>
      <c r="C22" s="114">
        <v>300000</v>
      </c>
      <c r="D22" s="23">
        <v>266500</v>
      </c>
      <c r="E22" s="23">
        <v>200000</v>
      </c>
      <c r="F22" s="114">
        <v>190000</v>
      </c>
      <c r="G22" s="23">
        <v>300000</v>
      </c>
      <c r="H22" s="23">
        <v>215000</v>
      </c>
      <c r="I22" s="114">
        <v>181000</v>
      </c>
      <c r="J22" s="23">
        <v>320000</v>
      </c>
      <c r="K22" s="23">
        <f t="shared" si="3"/>
        <v>2292500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</row>
    <row r="23" spans="1:66" ht="12.75">
      <c r="A23" s="132" t="s">
        <v>157</v>
      </c>
      <c r="B23" s="23"/>
      <c r="C23" s="111"/>
      <c r="D23" s="23"/>
      <c r="E23" s="111"/>
      <c r="F23" s="23"/>
      <c r="G23" s="111"/>
      <c r="H23" s="23"/>
      <c r="I23" s="111"/>
      <c r="J23" s="23"/>
      <c r="K23" s="23">
        <f t="shared" si="3"/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66" ht="12.75">
      <c r="A24" s="132" t="s">
        <v>225</v>
      </c>
      <c r="B24" s="23"/>
      <c r="C24" s="111"/>
      <c r="D24" s="23"/>
      <c r="E24" s="111"/>
      <c r="F24" s="23"/>
      <c r="G24" s="111"/>
      <c r="H24" s="23"/>
      <c r="I24" s="111"/>
      <c r="J24" s="23"/>
      <c r="K24" s="23">
        <f t="shared" si="3"/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5" spans="1:66" ht="12.75">
      <c r="A25" s="132" t="s">
        <v>159</v>
      </c>
      <c r="B25" s="23">
        <v>45000</v>
      </c>
      <c r="C25" s="114">
        <v>42000</v>
      </c>
      <c r="D25" s="23">
        <v>55000</v>
      </c>
      <c r="E25" s="114">
        <v>5000</v>
      </c>
      <c r="F25" s="23">
        <v>20000</v>
      </c>
      <c r="G25" s="114">
        <v>45000</v>
      </c>
      <c r="H25" s="23">
        <v>15000</v>
      </c>
      <c r="I25" s="114">
        <v>15000</v>
      </c>
      <c r="J25" s="23">
        <v>40000</v>
      </c>
      <c r="K25" s="23">
        <f t="shared" si="3"/>
        <v>282000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</row>
    <row r="26" spans="1:66" ht="12.75">
      <c r="A26" s="132" t="s">
        <v>25</v>
      </c>
      <c r="B26" s="23">
        <v>520000</v>
      </c>
      <c r="C26" s="114">
        <v>488000</v>
      </c>
      <c r="D26" s="23">
        <v>1392000</v>
      </c>
      <c r="E26" s="114">
        <v>600000</v>
      </c>
      <c r="F26" s="23">
        <v>550000</v>
      </c>
      <c r="G26" s="114">
        <v>500000</v>
      </c>
      <c r="H26" s="23">
        <v>450000</v>
      </c>
      <c r="I26" s="114">
        <v>310000</v>
      </c>
      <c r="J26" s="23">
        <v>530000</v>
      </c>
      <c r="K26" s="23">
        <f t="shared" si="3"/>
        <v>5340000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1:66" ht="12.75">
      <c r="A27" s="132" t="s">
        <v>127</v>
      </c>
      <c r="B27" s="23"/>
      <c r="C27" s="111"/>
      <c r="D27" s="23"/>
      <c r="E27" s="111"/>
      <c r="F27" s="23"/>
      <c r="G27" s="111"/>
      <c r="H27" s="23"/>
      <c r="I27" s="111"/>
      <c r="J27" s="23"/>
      <c r="K27" s="23">
        <f t="shared" si="3"/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1:66" ht="12.75">
      <c r="A28" s="132"/>
      <c r="B28" s="23"/>
      <c r="C28" s="111"/>
      <c r="D28" s="23"/>
      <c r="E28" s="111"/>
      <c r="F28" s="23"/>
      <c r="G28" s="111"/>
      <c r="H28" s="23"/>
      <c r="I28" s="111"/>
      <c r="J28" s="23"/>
      <c r="K28" s="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ht="38.25">
      <c r="A29" s="165" t="s">
        <v>242</v>
      </c>
      <c r="B29" s="21">
        <f>SUM(B30:B32)</f>
        <v>0</v>
      </c>
      <c r="C29" s="79">
        <f aca="true" t="shared" si="4" ref="C29:J29">SUM(C30:C32)</f>
        <v>0</v>
      </c>
      <c r="D29" s="21">
        <f t="shared" si="4"/>
        <v>0</v>
      </c>
      <c r="E29" s="79">
        <f t="shared" si="4"/>
        <v>0</v>
      </c>
      <c r="F29" s="21">
        <f t="shared" si="4"/>
        <v>0</v>
      </c>
      <c r="G29" s="79">
        <f t="shared" si="4"/>
        <v>0</v>
      </c>
      <c r="H29" s="21">
        <f t="shared" si="4"/>
        <v>0</v>
      </c>
      <c r="I29" s="79">
        <f t="shared" si="4"/>
        <v>0</v>
      </c>
      <c r="J29" s="21">
        <f t="shared" si="4"/>
        <v>0</v>
      </c>
      <c r="K29" s="21">
        <f>SUM(K30:K32)</f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ht="12.75">
      <c r="A30" s="166" t="s">
        <v>243</v>
      </c>
      <c r="B30" s="23"/>
      <c r="C30" s="111"/>
      <c r="D30" s="23"/>
      <c r="E30" s="111"/>
      <c r="F30" s="23"/>
      <c r="G30" s="111"/>
      <c r="H30" s="23"/>
      <c r="I30" s="111"/>
      <c r="J30" s="23"/>
      <c r="K30" s="23">
        <f>SUM(B30:J30)</f>
        <v>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ht="12.75">
      <c r="A31" s="166" t="s">
        <v>286</v>
      </c>
      <c r="B31" s="23"/>
      <c r="C31" s="111"/>
      <c r="D31" s="23"/>
      <c r="E31" s="111"/>
      <c r="F31" s="23"/>
      <c r="G31" s="111"/>
      <c r="H31" s="23"/>
      <c r="I31" s="111"/>
      <c r="J31" s="23"/>
      <c r="K31" s="23">
        <f>SUM(B31:J31)</f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ht="12.75">
      <c r="A32" s="166" t="s">
        <v>244</v>
      </c>
      <c r="B32" s="23"/>
      <c r="C32" s="111"/>
      <c r="D32" s="23"/>
      <c r="E32" s="111"/>
      <c r="F32" s="23"/>
      <c r="G32" s="111"/>
      <c r="H32" s="23"/>
      <c r="I32" s="111"/>
      <c r="J32" s="23"/>
      <c r="K32" s="23">
        <f>SUM(B32:J32)</f>
        <v>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ht="12.75">
      <c r="A33" s="132"/>
      <c r="B33" s="23"/>
      <c r="C33" s="111"/>
      <c r="D33" s="23"/>
      <c r="E33" s="111"/>
      <c r="F33" s="23"/>
      <c r="G33" s="111"/>
      <c r="H33" s="23"/>
      <c r="I33" s="111"/>
      <c r="J33" s="23"/>
      <c r="K33" s="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ht="12.75">
      <c r="A34" s="143" t="s">
        <v>17</v>
      </c>
      <c r="B34" s="21">
        <f>SUM(B35:B45)</f>
        <v>580000</v>
      </c>
      <c r="C34" s="79">
        <f aca="true" t="shared" si="5" ref="C34:J34">SUM(C35:C45)</f>
        <v>580000</v>
      </c>
      <c r="D34" s="21">
        <f t="shared" si="5"/>
        <v>580000</v>
      </c>
      <c r="E34" s="79">
        <f t="shared" si="5"/>
        <v>580000</v>
      </c>
      <c r="F34" s="21">
        <f t="shared" si="5"/>
        <v>580000</v>
      </c>
      <c r="G34" s="79">
        <f t="shared" si="5"/>
        <v>580000</v>
      </c>
      <c r="H34" s="21">
        <f t="shared" si="5"/>
        <v>580000</v>
      </c>
      <c r="I34" s="79">
        <f t="shared" si="5"/>
        <v>580000</v>
      </c>
      <c r="J34" s="21">
        <f t="shared" si="5"/>
        <v>580000</v>
      </c>
      <c r="K34" s="21">
        <f>SUM(K35:K45)</f>
        <v>5220000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ht="12.75">
      <c r="A35" s="132" t="s">
        <v>32</v>
      </c>
      <c r="B35" s="23">
        <v>42000</v>
      </c>
      <c r="C35" s="114">
        <v>42000</v>
      </c>
      <c r="D35" s="23">
        <v>42000</v>
      </c>
      <c r="E35" s="114">
        <v>42000</v>
      </c>
      <c r="F35" s="23">
        <v>42000</v>
      </c>
      <c r="G35" s="114">
        <v>42000</v>
      </c>
      <c r="H35" s="23">
        <v>42000</v>
      </c>
      <c r="I35" s="114">
        <v>42000</v>
      </c>
      <c r="J35" s="23">
        <v>42000</v>
      </c>
      <c r="K35" s="23">
        <f aca="true" t="shared" si="6" ref="K35:K45">SUM(B35:J35)</f>
        <v>378000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ht="12.75">
      <c r="A36" s="132" t="s">
        <v>191</v>
      </c>
      <c r="B36" s="23">
        <v>190000</v>
      </c>
      <c r="C36" s="114">
        <v>190000</v>
      </c>
      <c r="D36" s="23">
        <v>190000</v>
      </c>
      <c r="E36" s="114">
        <v>190000</v>
      </c>
      <c r="F36" s="23">
        <v>190000</v>
      </c>
      <c r="G36" s="114">
        <v>190000</v>
      </c>
      <c r="H36" s="23">
        <v>190000</v>
      </c>
      <c r="I36" s="114">
        <v>190000</v>
      </c>
      <c r="J36" s="23">
        <v>190000</v>
      </c>
      <c r="K36" s="23">
        <f t="shared" si="6"/>
        <v>1710000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ht="12.75">
      <c r="A37" s="132" t="s">
        <v>160</v>
      </c>
      <c r="B37" s="23"/>
      <c r="C37" s="111"/>
      <c r="D37" s="23"/>
      <c r="E37" s="111"/>
      <c r="F37" s="23"/>
      <c r="G37" s="111"/>
      <c r="H37" s="23"/>
      <c r="I37" s="111"/>
      <c r="J37" s="23"/>
      <c r="K37" s="23">
        <f t="shared" si="6"/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ht="12.75">
      <c r="A38" s="132" t="s">
        <v>169</v>
      </c>
      <c r="B38" s="23"/>
      <c r="C38" s="111"/>
      <c r="D38" s="23"/>
      <c r="E38" s="111"/>
      <c r="F38" s="23"/>
      <c r="G38" s="111"/>
      <c r="H38" s="23"/>
      <c r="I38" s="111"/>
      <c r="J38" s="23"/>
      <c r="K38" s="23">
        <f t="shared" si="6"/>
        <v>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ht="12.75">
      <c r="A39" s="132" t="s">
        <v>162</v>
      </c>
      <c r="B39" s="23"/>
      <c r="C39" s="111"/>
      <c r="D39" s="23"/>
      <c r="E39" s="111"/>
      <c r="F39" s="23"/>
      <c r="G39" s="111"/>
      <c r="H39" s="23"/>
      <c r="I39" s="111"/>
      <c r="J39" s="23"/>
      <c r="K39" s="23">
        <f t="shared" si="6"/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ht="12.75">
      <c r="A40" s="132" t="s">
        <v>170</v>
      </c>
      <c r="B40" s="23"/>
      <c r="C40" s="111"/>
      <c r="D40" s="23"/>
      <c r="E40" s="111"/>
      <c r="F40" s="23"/>
      <c r="G40" s="111"/>
      <c r="H40" s="23"/>
      <c r="I40" s="111"/>
      <c r="J40" s="23"/>
      <c r="K40" s="23">
        <f t="shared" si="6"/>
        <v>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ht="12.75">
      <c r="A41" s="132" t="s">
        <v>171</v>
      </c>
      <c r="B41" s="23"/>
      <c r="C41" s="111"/>
      <c r="D41" s="23"/>
      <c r="E41" s="111"/>
      <c r="F41" s="23"/>
      <c r="G41" s="111"/>
      <c r="H41" s="23"/>
      <c r="I41" s="111"/>
      <c r="J41" s="23"/>
      <c r="K41" s="23">
        <f t="shared" si="6"/>
        <v>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ht="12.75">
      <c r="A42" s="132" t="s">
        <v>172</v>
      </c>
      <c r="B42" s="23"/>
      <c r="C42" s="111"/>
      <c r="D42" s="23"/>
      <c r="E42" s="111"/>
      <c r="F42" s="23"/>
      <c r="G42" s="111"/>
      <c r="H42" s="23"/>
      <c r="I42" s="111"/>
      <c r="J42" s="23"/>
      <c r="K42" s="23">
        <f t="shared" si="6"/>
        <v>0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ht="12.75">
      <c r="A43" s="132" t="s">
        <v>26</v>
      </c>
      <c r="B43" s="23">
        <v>340000</v>
      </c>
      <c r="C43" s="114">
        <v>340000</v>
      </c>
      <c r="D43" s="23">
        <v>340000</v>
      </c>
      <c r="E43" s="114">
        <v>340000</v>
      </c>
      <c r="F43" s="23">
        <v>340000</v>
      </c>
      <c r="G43" s="114">
        <v>340000</v>
      </c>
      <c r="H43" s="23">
        <v>340000</v>
      </c>
      <c r="I43" s="114">
        <v>340000</v>
      </c>
      <c r="J43" s="23">
        <v>340000</v>
      </c>
      <c r="K43" s="23">
        <f t="shared" si="6"/>
        <v>3060000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ht="12.75">
      <c r="A44" s="132" t="s">
        <v>165</v>
      </c>
      <c r="B44" s="23"/>
      <c r="C44" s="111"/>
      <c r="D44" s="23"/>
      <c r="E44" s="111"/>
      <c r="F44" s="23"/>
      <c r="G44" s="111"/>
      <c r="H44" s="23"/>
      <c r="I44" s="111"/>
      <c r="J44" s="23"/>
      <c r="K44" s="23">
        <f t="shared" si="6"/>
        <v>0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ht="12.75">
      <c r="A45" s="132" t="s">
        <v>25</v>
      </c>
      <c r="B45" s="23">
        <v>8000</v>
      </c>
      <c r="C45" s="23">
        <v>8000</v>
      </c>
      <c r="D45" s="23">
        <v>8000</v>
      </c>
      <c r="E45" s="23">
        <v>8000</v>
      </c>
      <c r="F45" s="23">
        <v>8000</v>
      </c>
      <c r="G45" s="23">
        <v>8000</v>
      </c>
      <c r="H45" s="23">
        <v>8000</v>
      </c>
      <c r="I45" s="23">
        <v>8000</v>
      </c>
      <c r="J45" s="23">
        <v>8000</v>
      </c>
      <c r="K45" s="23">
        <f t="shared" si="6"/>
        <v>72000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ht="12.75">
      <c r="A46" s="132"/>
      <c r="B46" s="23"/>
      <c r="C46" s="111"/>
      <c r="D46" s="23"/>
      <c r="E46" s="111"/>
      <c r="F46" s="23"/>
      <c r="G46" s="111"/>
      <c r="H46" s="23"/>
      <c r="I46" s="111"/>
      <c r="J46" s="23"/>
      <c r="K46" s="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ht="12.75">
      <c r="A47" s="143" t="s">
        <v>18</v>
      </c>
      <c r="B47" s="21">
        <f>SUM(B48:B54)</f>
        <v>2130000</v>
      </c>
      <c r="C47" s="79">
        <f aca="true" t="shared" si="7" ref="C47:J47">SUM(C48:C54)</f>
        <v>3940000</v>
      </c>
      <c r="D47" s="21">
        <f t="shared" si="7"/>
        <v>6990000</v>
      </c>
      <c r="E47" s="79">
        <f t="shared" si="7"/>
        <v>2870000</v>
      </c>
      <c r="F47" s="21">
        <f t="shared" si="7"/>
        <v>2920000</v>
      </c>
      <c r="G47" s="79">
        <f t="shared" si="7"/>
        <v>2120000</v>
      </c>
      <c r="H47" s="21">
        <f t="shared" si="7"/>
        <v>2090000</v>
      </c>
      <c r="I47" s="79">
        <f t="shared" si="7"/>
        <v>2870000</v>
      </c>
      <c r="J47" s="21">
        <f t="shared" si="7"/>
        <v>3620000</v>
      </c>
      <c r="K47" s="21">
        <f>SUM(K48:K54)</f>
        <v>29550000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ht="12.75">
      <c r="A48" s="132" t="s">
        <v>27</v>
      </c>
      <c r="B48" s="23">
        <v>1290000</v>
      </c>
      <c r="C48" s="114">
        <v>2380000</v>
      </c>
      <c r="D48" s="23">
        <v>3200000</v>
      </c>
      <c r="E48" s="114">
        <v>1800000</v>
      </c>
      <c r="F48" s="23">
        <v>1720000</v>
      </c>
      <c r="G48" s="114">
        <v>825000</v>
      </c>
      <c r="H48" s="23">
        <v>940000</v>
      </c>
      <c r="I48" s="114">
        <v>1800000</v>
      </c>
      <c r="J48" s="23">
        <v>1970000</v>
      </c>
      <c r="K48" s="23">
        <f aca="true" t="shared" si="8" ref="K48:K54">SUM(B48:J48)</f>
        <v>15925000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ht="12.75">
      <c r="A49" s="132" t="s">
        <v>28</v>
      </c>
      <c r="B49" s="23">
        <v>640000</v>
      </c>
      <c r="C49" s="114">
        <v>1350000</v>
      </c>
      <c r="D49" s="23">
        <v>3400000</v>
      </c>
      <c r="E49" s="114">
        <v>650000</v>
      </c>
      <c r="F49" s="23">
        <v>830000</v>
      </c>
      <c r="G49" s="114">
        <v>780000</v>
      </c>
      <c r="H49" s="23">
        <v>700000</v>
      </c>
      <c r="I49" s="114">
        <v>650000</v>
      </c>
      <c r="J49" s="23">
        <v>1200000</v>
      </c>
      <c r="K49" s="23">
        <f t="shared" si="8"/>
        <v>10200000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ht="12.75">
      <c r="A50" s="132" t="s">
        <v>29</v>
      </c>
      <c r="B50" s="23"/>
      <c r="C50" s="111"/>
      <c r="D50" s="23"/>
      <c r="E50" s="111"/>
      <c r="F50" s="23"/>
      <c r="G50" s="111"/>
      <c r="H50" s="23"/>
      <c r="I50" s="111"/>
      <c r="J50" s="23"/>
      <c r="K50" s="23">
        <f t="shared" si="8"/>
        <v>0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ht="12.75">
      <c r="A51" s="132" t="s">
        <v>173</v>
      </c>
      <c r="B51" s="23"/>
      <c r="C51" s="111"/>
      <c r="D51" s="23"/>
      <c r="E51" s="111"/>
      <c r="F51" s="23"/>
      <c r="G51" s="111"/>
      <c r="H51" s="23"/>
      <c r="I51" s="111"/>
      <c r="J51" s="23"/>
      <c r="K51" s="23">
        <f t="shared" si="8"/>
        <v>0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ht="12.75">
      <c r="A52" s="132" t="s">
        <v>30</v>
      </c>
      <c r="B52" s="23"/>
      <c r="C52" s="111"/>
      <c r="D52" s="23"/>
      <c r="E52" s="111"/>
      <c r="F52" s="23"/>
      <c r="G52" s="111"/>
      <c r="H52" s="23"/>
      <c r="I52" s="111"/>
      <c r="J52" s="23"/>
      <c r="K52" s="23">
        <f t="shared" si="8"/>
        <v>0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ht="12.75">
      <c r="A53" s="132" t="s">
        <v>25</v>
      </c>
      <c r="B53" s="23">
        <v>90000</v>
      </c>
      <c r="C53" s="114">
        <v>90000</v>
      </c>
      <c r="D53" s="23">
        <v>90000</v>
      </c>
      <c r="E53" s="114">
        <v>90000</v>
      </c>
      <c r="F53" s="23">
        <v>90000</v>
      </c>
      <c r="G53" s="114">
        <v>90000</v>
      </c>
      <c r="H53" s="23">
        <v>90000</v>
      </c>
      <c r="I53" s="114">
        <v>90000</v>
      </c>
      <c r="J53" s="23">
        <v>90000</v>
      </c>
      <c r="K53" s="23">
        <f t="shared" si="8"/>
        <v>810000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ht="12.75">
      <c r="A54" s="163" t="s">
        <v>127</v>
      </c>
      <c r="B54" s="24">
        <v>110000</v>
      </c>
      <c r="C54" s="114">
        <v>120000</v>
      </c>
      <c r="D54" s="24">
        <v>300000</v>
      </c>
      <c r="E54" s="114">
        <v>330000</v>
      </c>
      <c r="F54" s="24">
        <v>280000</v>
      </c>
      <c r="G54" s="114">
        <v>425000</v>
      </c>
      <c r="H54" s="24">
        <v>360000</v>
      </c>
      <c r="I54" s="114">
        <v>330000</v>
      </c>
      <c r="J54" s="24">
        <v>360000</v>
      </c>
      <c r="K54" s="24">
        <f t="shared" si="8"/>
        <v>2615000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ht="13.5" customHeight="1">
      <c r="A55" s="167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ht="12.75">
      <c r="A56" s="168" t="s">
        <v>19</v>
      </c>
      <c r="B56" s="20">
        <f>SUM(B57:B65)</f>
        <v>17695000</v>
      </c>
      <c r="C56" s="20">
        <f aca="true" t="shared" si="9" ref="C56:K56">SUM(C57:C65)</f>
        <v>19645000</v>
      </c>
      <c r="D56" s="20">
        <f t="shared" si="9"/>
        <v>18235000</v>
      </c>
      <c r="E56" s="20">
        <f t="shared" si="9"/>
        <v>26065000</v>
      </c>
      <c r="F56" s="20">
        <f t="shared" si="9"/>
        <v>15865000</v>
      </c>
      <c r="G56" s="20">
        <f t="shared" si="9"/>
        <v>13795000</v>
      </c>
      <c r="H56" s="20">
        <f t="shared" si="9"/>
        <v>18035000</v>
      </c>
      <c r="I56" s="20">
        <f t="shared" si="9"/>
        <v>17545000</v>
      </c>
      <c r="J56" s="20">
        <f t="shared" si="9"/>
        <v>25195000</v>
      </c>
      <c r="K56" s="20">
        <f t="shared" si="9"/>
        <v>172075000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ht="12.75">
      <c r="A57" s="110" t="s">
        <v>33</v>
      </c>
      <c r="B57" s="23">
        <v>12025000</v>
      </c>
      <c r="C57" s="114">
        <v>11725000</v>
      </c>
      <c r="D57" s="23">
        <v>11825000</v>
      </c>
      <c r="E57" s="114">
        <v>17725000</v>
      </c>
      <c r="F57" s="11">
        <v>10125000</v>
      </c>
      <c r="G57" s="111">
        <v>9425000</v>
      </c>
      <c r="H57" s="23">
        <v>13525000</v>
      </c>
      <c r="I57" s="115">
        <v>12625000</v>
      </c>
      <c r="J57" s="114">
        <v>19425000</v>
      </c>
      <c r="K57" s="23">
        <f aca="true" t="shared" si="10" ref="K57:K65">SUM(B57:J57)</f>
        <v>118425000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ht="12.75">
      <c r="A58" s="110" t="s">
        <v>34</v>
      </c>
      <c r="B58" s="23">
        <v>900000</v>
      </c>
      <c r="C58" s="114">
        <v>900000</v>
      </c>
      <c r="D58" s="23">
        <v>500000</v>
      </c>
      <c r="E58" s="114">
        <v>2100000</v>
      </c>
      <c r="F58" s="23">
        <v>1150000</v>
      </c>
      <c r="G58" s="114">
        <v>700000</v>
      </c>
      <c r="H58" s="23">
        <v>550000</v>
      </c>
      <c r="I58" s="114">
        <v>1300000</v>
      </c>
      <c r="J58" s="23">
        <v>2000000</v>
      </c>
      <c r="K58" s="23">
        <f t="shared" si="10"/>
        <v>10100000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ht="12.75">
      <c r="A59" s="110" t="s">
        <v>174</v>
      </c>
      <c r="B59" s="23"/>
      <c r="C59" s="111"/>
      <c r="D59" s="23"/>
      <c r="E59" s="111"/>
      <c r="F59" s="23"/>
      <c r="G59" s="111"/>
      <c r="H59" s="23"/>
      <c r="I59" s="111"/>
      <c r="J59" s="23"/>
      <c r="K59" s="23">
        <f t="shared" si="10"/>
        <v>0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ht="12.75">
      <c r="A60" s="110" t="s">
        <v>31</v>
      </c>
      <c r="B60" s="23">
        <v>1150000</v>
      </c>
      <c r="C60" s="114">
        <v>4530000</v>
      </c>
      <c r="D60" s="23">
        <v>3360000</v>
      </c>
      <c r="E60" s="114">
        <v>2500000</v>
      </c>
      <c r="F60" s="23">
        <v>2150000</v>
      </c>
      <c r="G60" s="114">
        <v>750000</v>
      </c>
      <c r="H60" s="23">
        <v>730000</v>
      </c>
      <c r="I60" s="114">
        <v>670000</v>
      </c>
      <c r="J60" s="23">
        <v>650000</v>
      </c>
      <c r="K60" s="23">
        <f t="shared" si="10"/>
        <v>16490000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ht="12.75">
      <c r="A61" s="110" t="s">
        <v>142</v>
      </c>
      <c r="B61" s="23">
        <v>270000</v>
      </c>
      <c r="C61" s="114">
        <v>0</v>
      </c>
      <c r="D61" s="23">
        <v>0</v>
      </c>
      <c r="E61" s="114">
        <v>700000</v>
      </c>
      <c r="F61" s="23">
        <v>0</v>
      </c>
      <c r="G61" s="114">
        <v>0</v>
      </c>
      <c r="H61" s="23">
        <v>310000</v>
      </c>
      <c r="I61" s="114">
        <v>0</v>
      </c>
      <c r="J61" s="23">
        <v>0</v>
      </c>
      <c r="K61" s="23">
        <f t="shared" si="10"/>
        <v>1280000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ht="12.75">
      <c r="A62" s="110" t="s">
        <v>128</v>
      </c>
      <c r="B62" s="23">
        <v>1300000</v>
      </c>
      <c r="C62" s="114">
        <v>580000</v>
      </c>
      <c r="D62" s="23">
        <v>350000</v>
      </c>
      <c r="E62" s="114">
        <v>480000</v>
      </c>
      <c r="F62" s="23">
        <v>440000</v>
      </c>
      <c r="G62" s="114">
        <v>350000</v>
      </c>
      <c r="H62" s="23">
        <v>350000</v>
      </c>
      <c r="I62" s="114">
        <v>410000</v>
      </c>
      <c r="J62" s="23">
        <v>380000</v>
      </c>
      <c r="K62" s="23">
        <f t="shared" si="10"/>
        <v>4640000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ht="12.75">
      <c r="A63" s="110" t="s">
        <v>175</v>
      </c>
      <c r="B63" s="23">
        <v>400000</v>
      </c>
      <c r="C63" s="114">
        <v>810000</v>
      </c>
      <c r="D63" s="23">
        <v>500000</v>
      </c>
      <c r="E63" s="114">
        <v>320000</v>
      </c>
      <c r="F63" s="23">
        <v>100000</v>
      </c>
      <c r="G63" s="114">
        <v>570000</v>
      </c>
      <c r="H63" s="23">
        <v>550000</v>
      </c>
      <c r="I63" s="114">
        <v>530000</v>
      </c>
      <c r="J63" s="23">
        <v>590000</v>
      </c>
      <c r="K63" s="23">
        <f t="shared" si="10"/>
        <v>4370000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ht="12.75">
      <c r="A64" s="110" t="s">
        <v>335</v>
      </c>
      <c r="B64" s="23">
        <v>650000</v>
      </c>
      <c r="C64" s="111">
        <v>600000</v>
      </c>
      <c r="D64" s="23">
        <v>600000</v>
      </c>
      <c r="E64" s="111">
        <v>840000</v>
      </c>
      <c r="F64" s="23">
        <v>600000</v>
      </c>
      <c r="G64" s="111">
        <v>600000</v>
      </c>
      <c r="H64" s="23">
        <v>620000</v>
      </c>
      <c r="I64" s="111">
        <v>610000</v>
      </c>
      <c r="J64" s="23">
        <v>700000</v>
      </c>
      <c r="K64" s="23">
        <f t="shared" si="10"/>
        <v>5820000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ht="12.75">
      <c r="A65" s="110" t="s">
        <v>343</v>
      </c>
      <c r="B65" s="23">
        <v>1000000</v>
      </c>
      <c r="C65" s="111">
        <v>500000</v>
      </c>
      <c r="D65" s="23">
        <v>1100000</v>
      </c>
      <c r="E65" s="111">
        <v>1400000</v>
      </c>
      <c r="F65" s="23">
        <v>1300000</v>
      </c>
      <c r="G65" s="111">
        <v>1400000</v>
      </c>
      <c r="H65" s="23">
        <v>1400000</v>
      </c>
      <c r="I65" s="111">
        <v>1400000</v>
      </c>
      <c r="J65" s="23">
        <v>1450000</v>
      </c>
      <c r="K65" s="23">
        <f t="shared" si="10"/>
        <v>10950000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ht="12.75">
      <c r="A66" s="148" t="s">
        <v>182</v>
      </c>
      <c r="B66" s="21">
        <f>SUM(B67:B71)</f>
        <v>1449087</v>
      </c>
      <c r="C66" s="21">
        <f aca="true" t="shared" si="11" ref="C66:K66">SUM(C67:C71)</f>
        <v>1449087</v>
      </c>
      <c r="D66" s="21">
        <f t="shared" si="11"/>
        <v>1449087</v>
      </c>
      <c r="E66" s="21">
        <f t="shared" si="11"/>
        <v>1449087</v>
      </c>
      <c r="F66" s="21">
        <f t="shared" si="11"/>
        <v>1449087</v>
      </c>
      <c r="G66" s="21">
        <f t="shared" si="11"/>
        <v>1449087</v>
      </c>
      <c r="H66" s="21">
        <f t="shared" si="11"/>
        <v>1449087</v>
      </c>
      <c r="I66" s="21">
        <f t="shared" si="11"/>
        <v>1467587</v>
      </c>
      <c r="J66" s="21">
        <f t="shared" si="11"/>
        <v>1446236</v>
      </c>
      <c r="K66" s="21">
        <f t="shared" si="11"/>
        <v>13057432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ht="12.75">
      <c r="A67" s="95" t="s">
        <v>245</v>
      </c>
      <c r="B67" s="23">
        <v>1419087</v>
      </c>
      <c r="C67" s="23">
        <v>1419087</v>
      </c>
      <c r="D67" s="23">
        <v>1419087</v>
      </c>
      <c r="E67" s="134">
        <v>1419087</v>
      </c>
      <c r="F67" s="23">
        <v>1419087</v>
      </c>
      <c r="G67" s="111">
        <v>1419087</v>
      </c>
      <c r="H67" s="23">
        <v>1419087</v>
      </c>
      <c r="I67" s="115">
        <v>1419087</v>
      </c>
      <c r="J67" s="23">
        <v>1419086</v>
      </c>
      <c r="K67" s="23">
        <f>SUM(B67:J67)</f>
        <v>12771782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ht="12.75">
      <c r="A68" s="169" t="s">
        <v>364</v>
      </c>
      <c r="B68" s="23"/>
      <c r="C68" s="111"/>
      <c r="D68" s="23"/>
      <c r="E68" s="111"/>
      <c r="F68" s="23"/>
      <c r="G68" s="111"/>
      <c r="H68" s="23"/>
      <c r="I68" s="111"/>
      <c r="J68" s="23"/>
      <c r="K68" s="23">
        <f>SUM(B68:J68)</f>
        <v>0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ht="12.75">
      <c r="A69" s="169" t="s">
        <v>365</v>
      </c>
      <c r="B69" s="23">
        <v>13200</v>
      </c>
      <c r="C69" s="111">
        <v>13200</v>
      </c>
      <c r="D69" s="23">
        <v>13200</v>
      </c>
      <c r="E69" s="111">
        <v>13200</v>
      </c>
      <c r="F69" s="23">
        <v>13200</v>
      </c>
      <c r="G69" s="111">
        <v>13200</v>
      </c>
      <c r="H69" s="23">
        <v>13200</v>
      </c>
      <c r="I69" s="111">
        <v>10700</v>
      </c>
      <c r="J69" s="23">
        <v>6150</v>
      </c>
      <c r="K69" s="23">
        <f>SUM(B69:J69)</f>
        <v>109250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ht="12.75">
      <c r="A70" s="169" t="s">
        <v>366</v>
      </c>
      <c r="B70" s="23">
        <v>16800</v>
      </c>
      <c r="C70" s="23">
        <v>16800</v>
      </c>
      <c r="D70" s="23">
        <v>16800</v>
      </c>
      <c r="E70" s="134">
        <v>16800</v>
      </c>
      <c r="F70" s="23">
        <v>16800</v>
      </c>
      <c r="G70" s="111">
        <v>16800</v>
      </c>
      <c r="H70" s="23">
        <v>16800</v>
      </c>
      <c r="I70" s="115">
        <v>1800</v>
      </c>
      <c r="J70" s="23">
        <v>1000</v>
      </c>
      <c r="K70" s="23">
        <f>SUM(B70:J70)</f>
        <v>120400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ht="12.75">
      <c r="A71" s="169" t="s">
        <v>449</v>
      </c>
      <c r="B71" s="23">
        <v>0</v>
      </c>
      <c r="C71" s="111">
        <v>0</v>
      </c>
      <c r="D71" s="23">
        <v>0</v>
      </c>
      <c r="E71" s="111">
        <v>0</v>
      </c>
      <c r="F71" s="23">
        <v>0</v>
      </c>
      <c r="G71" s="111">
        <v>0</v>
      </c>
      <c r="H71" s="23">
        <v>0</v>
      </c>
      <c r="I71" s="111">
        <v>36000</v>
      </c>
      <c r="J71" s="23">
        <v>20000</v>
      </c>
      <c r="K71" s="23">
        <f>SUM(B71:J71)</f>
        <v>56000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ht="12.75">
      <c r="A72" s="148" t="s">
        <v>21</v>
      </c>
      <c r="B72" s="21">
        <f>SUM(B73:B77)</f>
        <v>14515207</v>
      </c>
      <c r="C72" s="21">
        <f aca="true" t="shared" si="12" ref="C72:K72">SUM(C73:C77)</f>
        <v>14515207</v>
      </c>
      <c r="D72" s="21">
        <f t="shared" si="12"/>
        <v>14515207</v>
      </c>
      <c r="E72" s="21">
        <f t="shared" si="12"/>
        <v>14515207</v>
      </c>
      <c r="F72" s="21">
        <f t="shared" si="12"/>
        <v>14515207</v>
      </c>
      <c r="G72" s="21">
        <f t="shared" si="12"/>
        <v>14515207</v>
      </c>
      <c r="H72" s="21">
        <f t="shared" si="12"/>
        <v>14515207</v>
      </c>
      <c r="I72" s="21">
        <f t="shared" si="12"/>
        <v>14436707</v>
      </c>
      <c r="J72" s="21">
        <f t="shared" si="12"/>
        <v>14398057</v>
      </c>
      <c r="K72" s="21">
        <f t="shared" si="12"/>
        <v>130441213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ht="12.75">
      <c r="A73" s="95" t="s">
        <v>245</v>
      </c>
      <c r="B73" s="23">
        <v>14345207</v>
      </c>
      <c r="C73" s="23">
        <v>14345207</v>
      </c>
      <c r="D73" s="23">
        <v>14345207</v>
      </c>
      <c r="E73" s="134">
        <v>14345207</v>
      </c>
      <c r="F73" s="23">
        <v>14345207</v>
      </c>
      <c r="G73" s="111">
        <v>14345207</v>
      </c>
      <c r="H73" s="23">
        <v>14345207</v>
      </c>
      <c r="I73" s="115">
        <v>14345207</v>
      </c>
      <c r="J73" s="23">
        <v>14345207</v>
      </c>
      <c r="K73" s="23">
        <f aca="true" t="shared" si="13" ref="K73:K78">SUM(B73:J73)</f>
        <v>129106863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ht="12.75">
      <c r="A74" s="95" t="s">
        <v>367</v>
      </c>
      <c r="B74" s="23"/>
      <c r="C74" s="111"/>
      <c r="D74" s="23"/>
      <c r="E74" s="111"/>
      <c r="F74" s="23"/>
      <c r="G74" s="111"/>
      <c r="H74" s="23"/>
      <c r="I74" s="111"/>
      <c r="J74" s="23"/>
      <c r="K74" s="23">
        <f t="shared" si="13"/>
        <v>0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ht="12.75">
      <c r="A75" s="95" t="s">
        <v>368</v>
      </c>
      <c r="B75" s="23">
        <v>4200</v>
      </c>
      <c r="C75" s="111">
        <v>4200</v>
      </c>
      <c r="D75" s="23">
        <v>4200</v>
      </c>
      <c r="E75" s="111">
        <v>4200</v>
      </c>
      <c r="F75" s="23">
        <v>4200</v>
      </c>
      <c r="G75" s="111">
        <v>4200</v>
      </c>
      <c r="H75" s="23">
        <v>4200</v>
      </c>
      <c r="I75" s="111">
        <v>0</v>
      </c>
      <c r="J75" s="23">
        <v>0</v>
      </c>
      <c r="K75" s="23">
        <f t="shared" si="13"/>
        <v>29400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ht="12.75">
      <c r="A76" s="95" t="s">
        <v>369</v>
      </c>
      <c r="B76" s="23">
        <v>165800</v>
      </c>
      <c r="C76" s="23">
        <v>165800</v>
      </c>
      <c r="D76" s="23">
        <v>165800</v>
      </c>
      <c r="E76" s="134">
        <v>165800</v>
      </c>
      <c r="F76" s="23">
        <v>165800</v>
      </c>
      <c r="G76" s="111">
        <v>165800</v>
      </c>
      <c r="H76" s="23">
        <v>165800</v>
      </c>
      <c r="I76" s="115">
        <v>44500</v>
      </c>
      <c r="J76" s="23">
        <v>26000</v>
      </c>
      <c r="K76" s="23">
        <f t="shared" si="13"/>
        <v>1231100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ht="12.75">
      <c r="A77" s="95" t="s">
        <v>450</v>
      </c>
      <c r="B77" s="23">
        <v>0</v>
      </c>
      <c r="C77" s="111">
        <v>0</v>
      </c>
      <c r="D77" s="23">
        <v>0</v>
      </c>
      <c r="E77" s="111">
        <v>0</v>
      </c>
      <c r="F77" s="23">
        <v>0</v>
      </c>
      <c r="G77" s="111">
        <v>0</v>
      </c>
      <c r="H77" s="23">
        <v>0</v>
      </c>
      <c r="I77" s="111">
        <v>47000</v>
      </c>
      <c r="J77" s="23">
        <v>26850</v>
      </c>
      <c r="K77" s="23">
        <f t="shared" si="13"/>
        <v>73850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ht="12.75">
      <c r="A78" s="148" t="s">
        <v>192</v>
      </c>
      <c r="B78" s="21">
        <v>0</v>
      </c>
      <c r="C78" s="21">
        <v>0</v>
      </c>
      <c r="D78" s="21">
        <v>0</v>
      </c>
      <c r="E78" s="21">
        <v>1460000</v>
      </c>
      <c r="F78" s="21">
        <v>1460000</v>
      </c>
      <c r="G78" s="21">
        <v>1461055</v>
      </c>
      <c r="H78" s="21">
        <v>0</v>
      </c>
      <c r="I78" s="21">
        <v>0</v>
      </c>
      <c r="J78" s="21">
        <v>0</v>
      </c>
      <c r="K78" s="21">
        <f t="shared" si="13"/>
        <v>4381055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ht="12.75">
      <c r="A79" s="170"/>
      <c r="B79" s="23"/>
      <c r="C79" s="111"/>
      <c r="D79" s="23"/>
      <c r="E79" s="111"/>
      <c r="F79" s="23"/>
      <c r="G79" s="111"/>
      <c r="H79" s="23"/>
      <c r="I79" s="111"/>
      <c r="J79" s="23"/>
      <c r="K79" s="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ht="12.75">
      <c r="A80" s="148" t="s">
        <v>146</v>
      </c>
      <c r="B80" s="21">
        <f>SUM(B81:B106)</f>
        <v>0</v>
      </c>
      <c r="C80" s="21">
        <f aca="true" t="shared" si="14" ref="C80:K80">SUM(C81:C106)</f>
        <v>0</v>
      </c>
      <c r="D80" s="21">
        <f t="shared" si="14"/>
        <v>15361400</v>
      </c>
      <c r="E80" s="21">
        <f t="shared" si="14"/>
        <v>0</v>
      </c>
      <c r="F80" s="21">
        <f t="shared" si="14"/>
        <v>4880000</v>
      </c>
      <c r="G80" s="21">
        <f t="shared" si="14"/>
        <v>11521050</v>
      </c>
      <c r="H80" s="21">
        <f t="shared" si="14"/>
        <v>0</v>
      </c>
      <c r="I80" s="21">
        <f t="shared" si="14"/>
        <v>0</v>
      </c>
      <c r="J80" s="21">
        <f t="shared" si="14"/>
        <v>15181050</v>
      </c>
      <c r="K80" s="21">
        <f t="shared" si="14"/>
        <v>46943500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ht="12.75">
      <c r="A81" s="110" t="s">
        <v>176</v>
      </c>
      <c r="B81" s="23"/>
      <c r="C81" s="111"/>
      <c r="D81" s="23"/>
      <c r="E81" s="111"/>
      <c r="F81" s="23"/>
      <c r="G81" s="111"/>
      <c r="H81" s="23"/>
      <c r="I81" s="111"/>
      <c r="J81" s="23"/>
      <c r="K81" s="23">
        <f aca="true" t="shared" si="15" ref="K81:K107">SUM(B81:J81)</f>
        <v>0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ht="12.75">
      <c r="A82" s="110" t="s">
        <v>135</v>
      </c>
      <c r="B82" s="23"/>
      <c r="C82" s="111"/>
      <c r="D82" s="23"/>
      <c r="E82" s="111"/>
      <c r="F82" s="23"/>
      <c r="G82" s="111"/>
      <c r="H82" s="23"/>
      <c r="I82" s="111"/>
      <c r="J82" s="23"/>
      <c r="K82" s="23">
        <f t="shared" si="15"/>
        <v>0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ht="12.75">
      <c r="A83" s="110" t="s">
        <v>296</v>
      </c>
      <c r="B83" s="23"/>
      <c r="C83" s="111"/>
      <c r="D83" s="23"/>
      <c r="E83" s="111"/>
      <c r="F83" s="23"/>
      <c r="G83" s="111"/>
      <c r="H83" s="23"/>
      <c r="I83" s="111"/>
      <c r="J83" s="23"/>
      <c r="K83" s="23">
        <f t="shared" si="15"/>
        <v>0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ht="12.75">
      <c r="A84" s="110" t="s">
        <v>297</v>
      </c>
      <c r="B84" s="23"/>
      <c r="C84" s="111"/>
      <c r="D84" s="23"/>
      <c r="E84" s="111"/>
      <c r="F84" s="23"/>
      <c r="G84" s="111"/>
      <c r="H84" s="23"/>
      <c r="I84" s="111"/>
      <c r="J84" s="23"/>
      <c r="K84" s="23">
        <f t="shared" si="15"/>
        <v>0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ht="12.75">
      <c r="A85" s="110" t="s">
        <v>246</v>
      </c>
      <c r="B85" s="23"/>
      <c r="C85" s="111"/>
      <c r="D85" s="23"/>
      <c r="E85" s="111"/>
      <c r="F85" s="23"/>
      <c r="G85" s="111"/>
      <c r="H85" s="23"/>
      <c r="I85" s="111"/>
      <c r="J85" s="23"/>
      <c r="K85" s="23">
        <f t="shared" si="15"/>
        <v>0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ht="12.75">
      <c r="A86" s="110" t="s">
        <v>330</v>
      </c>
      <c r="B86" s="23"/>
      <c r="C86" s="111"/>
      <c r="D86" s="23"/>
      <c r="E86" s="111"/>
      <c r="F86" s="23"/>
      <c r="G86" s="111"/>
      <c r="H86" s="23"/>
      <c r="I86" s="111"/>
      <c r="J86" s="23"/>
      <c r="K86" s="23">
        <f t="shared" si="15"/>
        <v>0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ht="12.75">
      <c r="A87" s="132" t="s">
        <v>318</v>
      </c>
      <c r="B87" s="23"/>
      <c r="C87" s="111"/>
      <c r="D87" s="23"/>
      <c r="E87" s="111"/>
      <c r="F87" s="23"/>
      <c r="G87" s="111"/>
      <c r="H87" s="23"/>
      <c r="I87" s="111"/>
      <c r="J87" s="23"/>
      <c r="K87" s="23">
        <f t="shared" si="15"/>
        <v>0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ht="12.75">
      <c r="A88" s="110" t="s">
        <v>295</v>
      </c>
      <c r="B88" s="23"/>
      <c r="C88" s="111"/>
      <c r="D88" s="23"/>
      <c r="E88" s="111"/>
      <c r="F88" s="23"/>
      <c r="G88" s="111"/>
      <c r="H88" s="23"/>
      <c r="I88" s="111"/>
      <c r="J88" s="23"/>
      <c r="K88" s="23">
        <f t="shared" si="15"/>
        <v>0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ht="12.75">
      <c r="A89" s="110" t="s">
        <v>247</v>
      </c>
      <c r="B89" s="23"/>
      <c r="C89" s="111"/>
      <c r="D89" s="23"/>
      <c r="E89" s="111"/>
      <c r="F89" s="23"/>
      <c r="G89" s="111"/>
      <c r="H89" s="23"/>
      <c r="I89" s="111"/>
      <c r="J89" s="23"/>
      <c r="K89" s="23">
        <f t="shared" si="15"/>
        <v>0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ht="12.75">
      <c r="A90" s="132" t="s">
        <v>329</v>
      </c>
      <c r="B90" s="23"/>
      <c r="C90" s="111"/>
      <c r="D90" s="23"/>
      <c r="E90" s="111"/>
      <c r="F90" s="23"/>
      <c r="G90" s="111"/>
      <c r="H90" s="23"/>
      <c r="I90" s="111"/>
      <c r="J90" s="23"/>
      <c r="K90" s="23">
        <f t="shared" si="15"/>
        <v>0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ht="12.75">
      <c r="A91" s="110" t="s">
        <v>249</v>
      </c>
      <c r="B91" s="23">
        <v>0</v>
      </c>
      <c r="C91" s="111">
        <v>0</v>
      </c>
      <c r="D91" s="23">
        <v>0</v>
      </c>
      <c r="E91" s="111">
        <v>0</v>
      </c>
      <c r="F91" s="23">
        <v>4880000</v>
      </c>
      <c r="G91" s="111">
        <v>0</v>
      </c>
      <c r="H91" s="23">
        <v>0</v>
      </c>
      <c r="I91" s="115">
        <v>0</v>
      </c>
      <c r="J91" s="23">
        <v>3660000</v>
      </c>
      <c r="K91" s="23">
        <f t="shared" si="15"/>
        <v>8540000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ht="12.75">
      <c r="A92" s="132" t="s">
        <v>319</v>
      </c>
      <c r="B92" s="23"/>
      <c r="C92" s="111"/>
      <c r="D92" s="23"/>
      <c r="E92" s="111"/>
      <c r="F92" s="23"/>
      <c r="G92" s="111"/>
      <c r="H92" s="23"/>
      <c r="I92" s="111"/>
      <c r="J92" s="23"/>
      <c r="K92" s="23">
        <f t="shared" si="15"/>
        <v>0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ht="12.75">
      <c r="A93" s="110" t="s">
        <v>331</v>
      </c>
      <c r="B93" s="23">
        <v>0</v>
      </c>
      <c r="C93" s="111">
        <v>0</v>
      </c>
      <c r="D93" s="23">
        <v>15361400</v>
      </c>
      <c r="E93" s="111">
        <v>0</v>
      </c>
      <c r="F93" s="23">
        <v>0</v>
      </c>
      <c r="G93" s="111">
        <v>11521050</v>
      </c>
      <c r="H93" s="23">
        <v>0</v>
      </c>
      <c r="I93" s="111">
        <v>0</v>
      </c>
      <c r="J93" s="23">
        <v>11521050</v>
      </c>
      <c r="K93" s="23">
        <f t="shared" si="15"/>
        <v>38403500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ht="12.75">
      <c r="A94" s="132" t="s">
        <v>337</v>
      </c>
      <c r="B94" s="23"/>
      <c r="C94" s="111"/>
      <c r="D94" s="23"/>
      <c r="E94" s="111"/>
      <c r="F94" s="23"/>
      <c r="G94" s="111"/>
      <c r="H94" s="23"/>
      <c r="I94" s="111"/>
      <c r="J94" s="23"/>
      <c r="K94" s="23">
        <f t="shared" si="15"/>
        <v>0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ht="12.75">
      <c r="A95" s="132" t="s">
        <v>338</v>
      </c>
      <c r="B95" s="23"/>
      <c r="C95" s="111"/>
      <c r="D95" s="23"/>
      <c r="E95" s="111"/>
      <c r="F95" s="23"/>
      <c r="G95" s="111"/>
      <c r="H95" s="23"/>
      <c r="I95" s="111"/>
      <c r="J95" s="23"/>
      <c r="K95" s="23">
        <f t="shared" si="15"/>
        <v>0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ht="12.75">
      <c r="A96" s="132" t="s">
        <v>430</v>
      </c>
      <c r="B96" s="23"/>
      <c r="C96" s="111"/>
      <c r="D96" s="23"/>
      <c r="E96" s="111"/>
      <c r="F96" s="23"/>
      <c r="G96" s="111"/>
      <c r="H96" s="23"/>
      <c r="I96" s="111"/>
      <c r="J96" s="23"/>
      <c r="K96" s="23">
        <f t="shared" si="15"/>
        <v>0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ht="12.75">
      <c r="A97" s="132" t="s">
        <v>339</v>
      </c>
      <c r="B97" s="23"/>
      <c r="C97" s="111"/>
      <c r="D97" s="23"/>
      <c r="E97" s="111"/>
      <c r="F97" s="23"/>
      <c r="G97" s="111"/>
      <c r="H97" s="23"/>
      <c r="I97" s="111"/>
      <c r="J97" s="23"/>
      <c r="K97" s="23">
        <f t="shared" si="15"/>
        <v>0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ht="12.75">
      <c r="A98" s="132" t="s">
        <v>347</v>
      </c>
      <c r="B98" s="23"/>
      <c r="C98" s="111"/>
      <c r="D98" s="23"/>
      <c r="E98" s="111"/>
      <c r="F98" s="23"/>
      <c r="G98" s="111"/>
      <c r="H98" s="23"/>
      <c r="I98" s="111"/>
      <c r="J98" s="23"/>
      <c r="K98" s="23">
        <f t="shared" si="15"/>
        <v>0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ht="12.75">
      <c r="A99" s="132" t="s">
        <v>345</v>
      </c>
      <c r="B99" s="23"/>
      <c r="C99" s="111"/>
      <c r="D99" s="23"/>
      <c r="E99" s="111"/>
      <c r="F99" s="23"/>
      <c r="G99" s="111"/>
      <c r="H99" s="23"/>
      <c r="I99" s="111"/>
      <c r="J99" s="23"/>
      <c r="K99" s="23">
        <f t="shared" si="15"/>
        <v>0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ht="12.75">
      <c r="A100" s="132" t="s">
        <v>363</v>
      </c>
      <c r="B100" s="23"/>
      <c r="C100" s="111"/>
      <c r="D100" s="23"/>
      <c r="E100" s="111"/>
      <c r="F100" s="23"/>
      <c r="G100" s="111"/>
      <c r="H100" s="23"/>
      <c r="I100" s="111"/>
      <c r="J100" s="23"/>
      <c r="K100" s="23">
        <f t="shared" si="15"/>
        <v>0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ht="12.75">
      <c r="A101" s="110" t="s">
        <v>420</v>
      </c>
      <c r="B101" s="23"/>
      <c r="C101" s="111"/>
      <c r="D101" s="23"/>
      <c r="E101" s="111"/>
      <c r="F101" s="23"/>
      <c r="G101" s="111"/>
      <c r="H101" s="23"/>
      <c r="I101" s="111"/>
      <c r="J101" s="23"/>
      <c r="K101" s="23">
        <f t="shared" si="15"/>
        <v>0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ht="12.75">
      <c r="A102" s="110" t="s">
        <v>435</v>
      </c>
      <c r="B102" s="23"/>
      <c r="C102" s="111"/>
      <c r="D102" s="23"/>
      <c r="E102" s="111"/>
      <c r="F102" s="23"/>
      <c r="G102" s="111"/>
      <c r="H102" s="23"/>
      <c r="I102" s="111"/>
      <c r="J102" s="23"/>
      <c r="K102" s="23">
        <f t="shared" si="15"/>
        <v>0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ht="12.75">
      <c r="A103" s="132" t="s">
        <v>423</v>
      </c>
      <c r="B103" s="23"/>
      <c r="C103" s="111"/>
      <c r="D103" s="23"/>
      <c r="E103" s="111"/>
      <c r="F103" s="23"/>
      <c r="G103" s="111"/>
      <c r="H103" s="23"/>
      <c r="I103" s="111"/>
      <c r="J103" s="23"/>
      <c r="K103" s="23">
        <f t="shared" si="15"/>
        <v>0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ht="12.75">
      <c r="A104" s="8" t="s">
        <v>486</v>
      </c>
      <c r="B104" s="23"/>
      <c r="C104" s="111"/>
      <c r="D104" s="23"/>
      <c r="E104" s="111"/>
      <c r="F104" s="23"/>
      <c r="G104" s="111"/>
      <c r="H104" s="23"/>
      <c r="I104" s="111"/>
      <c r="J104" s="23"/>
      <c r="K104" s="23">
        <f t="shared" si="15"/>
        <v>0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ht="12.75">
      <c r="A105" s="8" t="s">
        <v>482</v>
      </c>
      <c r="B105" s="23"/>
      <c r="C105" s="111"/>
      <c r="D105" s="23"/>
      <c r="E105" s="111"/>
      <c r="F105" s="23"/>
      <c r="G105" s="111"/>
      <c r="H105" s="23"/>
      <c r="I105" s="111"/>
      <c r="J105" s="23"/>
      <c r="K105" s="23">
        <f t="shared" si="15"/>
        <v>0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ht="12.75">
      <c r="A106" s="8" t="s">
        <v>483</v>
      </c>
      <c r="B106" s="23"/>
      <c r="C106" s="111"/>
      <c r="D106" s="23"/>
      <c r="E106" s="111"/>
      <c r="F106" s="23"/>
      <c r="G106" s="111"/>
      <c r="H106" s="23"/>
      <c r="I106" s="111"/>
      <c r="J106" s="23"/>
      <c r="K106" s="23">
        <f t="shared" si="15"/>
        <v>0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ht="12.75">
      <c r="A107" s="148" t="s">
        <v>22</v>
      </c>
      <c r="B107" s="21">
        <v>0</v>
      </c>
      <c r="C107" s="79">
        <v>0</v>
      </c>
      <c r="D107" s="21">
        <v>0</v>
      </c>
      <c r="E107" s="79">
        <v>0</v>
      </c>
      <c r="F107" s="21">
        <v>0</v>
      </c>
      <c r="G107" s="79">
        <v>0</v>
      </c>
      <c r="H107" s="21">
        <v>0</v>
      </c>
      <c r="I107" s="79">
        <v>0</v>
      </c>
      <c r="J107" s="21">
        <v>0</v>
      </c>
      <c r="K107" s="21">
        <f t="shared" si="15"/>
        <v>0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:66" ht="12.75">
      <c r="A108" s="110"/>
      <c r="B108" s="23"/>
      <c r="C108" s="111"/>
      <c r="D108" s="23"/>
      <c r="E108" s="111"/>
      <c r="F108" s="23"/>
      <c r="G108" s="111"/>
      <c r="H108" s="23"/>
      <c r="I108" s="111"/>
      <c r="J108" s="23"/>
      <c r="K108" s="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:66" ht="12.75">
      <c r="A109" s="148" t="s">
        <v>20</v>
      </c>
      <c r="B109" s="21">
        <f>SUM(B110:B114)</f>
        <v>40000000</v>
      </c>
      <c r="C109" s="79">
        <f aca="true" t="shared" si="16" ref="C109:J109">SUM(C110:C114)</f>
        <v>20000000</v>
      </c>
      <c r="D109" s="21">
        <f t="shared" si="16"/>
        <v>15283323.8</v>
      </c>
      <c r="E109" s="79">
        <f t="shared" si="16"/>
        <v>0</v>
      </c>
      <c r="F109" s="21">
        <f t="shared" si="16"/>
        <v>0</v>
      </c>
      <c r="G109" s="79">
        <f t="shared" si="16"/>
        <v>0</v>
      </c>
      <c r="H109" s="21">
        <f t="shared" si="16"/>
        <v>0</v>
      </c>
      <c r="I109" s="79">
        <f t="shared" si="16"/>
        <v>0</v>
      </c>
      <c r="J109" s="21">
        <f t="shared" si="16"/>
        <v>0</v>
      </c>
      <c r="K109" s="21">
        <f>SUM(K110:K114)</f>
        <v>75283323.8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:66" ht="12.75">
      <c r="A110" s="110" t="s">
        <v>138</v>
      </c>
      <c r="B110" s="23">
        <v>40000000</v>
      </c>
      <c r="C110" s="111">
        <v>20000000</v>
      </c>
      <c r="D110" s="23">
        <v>15283323.8</v>
      </c>
      <c r="E110" s="111">
        <v>0</v>
      </c>
      <c r="F110" s="23">
        <v>0</v>
      </c>
      <c r="G110" s="111">
        <v>0</v>
      </c>
      <c r="H110" s="23">
        <v>0</v>
      </c>
      <c r="I110" s="111">
        <v>0</v>
      </c>
      <c r="J110" s="23">
        <v>0</v>
      </c>
      <c r="K110" s="23">
        <f>SUM(B110:J110)</f>
        <v>75283323.8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:66" ht="12.75">
      <c r="A111" s="110" t="s">
        <v>139</v>
      </c>
      <c r="B111" s="23"/>
      <c r="C111" s="111"/>
      <c r="D111" s="23"/>
      <c r="E111" s="111"/>
      <c r="F111" s="23"/>
      <c r="G111" s="111"/>
      <c r="H111" s="23"/>
      <c r="I111" s="111"/>
      <c r="J111" s="23"/>
      <c r="K111" s="23">
        <f>SUM(B111:J111)</f>
        <v>0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ht="12.75">
      <c r="A112" s="110" t="s">
        <v>140</v>
      </c>
      <c r="B112" s="23"/>
      <c r="C112" s="111"/>
      <c r="D112" s="23"/>
      <c r="E112" s="111"/>
      <c r="F112" s="23"/>
      <c r="G112" s="111"/>
      <c r="H112" s="23"/>
      <c r="I112" s="111"/>
      <c r="J112" s="23"/>
      <c r="K112" s="23">
        <f>SUM(B112:J112)</f>
        <v>0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ht="12.75">
      <c r="A113" s="110" t="s">
        <v>298</v>
      </c>
      <c r="B113" s="23"/>
      <c r="C113" s="111"/>
      <c r="D113" s="23"/>
      <c r="E113" s="111"/>
      <c r="F113" s="23"/>
      <c r="G113" s="111"/>
      <c r="H113" s="23"/>
      <c r="I113" s="111"/>
      <c r="J113" s="23"/>
      <c r="K113" s="23">
        <f>SUM(B113:J113)</f>
        <v>0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1:66" ht="12.75">
      <c r="A114" s="132" t="s">
        <v>321</v>
      </c>
      <c r="B114" s="23"/>
      <c r="C114" s="111"/>
      <c r="D114" s="23"/>
      <c r="E114" s="111"/>
      <c r="F114" s="23"/>
      <c r="G114" s="111"/>
      <c r="H114" s="23"/>
      <c r="I114" s="111"/>
      <c r="J114" s="23"/>
      <c r="K114" s="23">
        <f>SUM(B114:J114)</f>
        <v>0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:66" ht="12.75">
      <c r="A115" s="110"/>
      <c r="B115" s="23"/>
      <c r="C115" s="111"/>
      <c r="D115" s="23"/>
      <c r="E115" s="111"/>
      <c r="F115" s="23"/>
      <c r="G115" s="111"/>
      <c r="H115" s="23"/>
      <c r="I115" s="111"/>
      <c r="J115" s="23"/>
      <c r="K115" s="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ht="12.75">
      <c r="A116" s="148" t="s">
        <v>23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f>SUM(B116:J116)</f>
        <v>0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:66" ht="12.75">
      <c r="A117" s="172"/>
      <c r="B117" s="24"/>
      <c r="C117" s="113"/>
      <c r="D117" s="24"/>
      <c r="E117" s="113"/>
      <c r="F117" s="24"/>
      <c r="G117" s="113"/>
      <c r="H117" s="24"/>
      <c r="I117" s="113"/>
      <c r="J117" s="24"/>
      <c r="K117" s="2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2:66" ht="12.75">
      <c r="B118" s="1"/>
      <c r="C118" s="1"/>
      <c r="D118" s="1"/>
      <c r="E118" s="114"/>
      <c r="F118" s="114"/>
      <c r="G118" s="114"/>
      <c r="H118" s="114"/>
      <c r="I118" s="114"/>
      <c r="J118" s="114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:66" ht="12.75">
      <c r="A119" s="153" t="s">
        <v>35</v>
      </c>
      <c r="B119" s="6">
        <f aca="true" t="shared" si="17" ref="B119:K119">SUM(B116+B109+B107+B80+B78+B72+B66+B56+B47+B34+B29+B15+B7)</f>
        <v>139121294</v>
      </c>
      <c r="C119" s="6">
        <f t="shared" si="17"/>
        <v>84821294</v>
      </c>
      <c r="D119" s="6">
        <f t="shared" si="17"/>
        <v>92006017.8</v>
      </c>
      <c r="E119" s="6">
        <f t="shared" si="17"/>
        <v>62381294</v>
      </c>
      <c r="F119" s="6">
        <f t="shared" si="17"/>
        <v>57031294</v>
      </c>
      <c r="G119" s="6">
        <f t="shared" si="17"/>
        <v>60558399</v>
      </c>
      <c r="H119" s="6">
        <f t="shared" si="17"/>
        <v>51731294</v>
      </c>
      <c r="I119" s="6">
        <f t="shared" si="17"/>
        <v>51781294</v>
      </c>
      <c r="J119" s="6">
        <f t="shared" si="17"/>
        <v>75607343</v>
      </c>
      <c r="K119" s="6">
        <f t="shared" si="17"/>
        <v>675039523.8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2:66" ht="12.75">
      <c r="B120" s="1"/>
      <c r="C120" s="1"/>
      <c r="D120" s="1"/>
      <c r="E120" s="114"/>
      <c r="F120" s="114"/>
      <c r="G120" s="114"/>
      <c r="H120" s="114"/>
      <c r="I120" s="114"/>
      <c r="J120" s="114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2:66" ht="12.75">
      <c r="B121" s="1"/>
      <c r="C121" s="1"/>
      <c r="D121" s="1"/>
      <c r="E121" s="114"/>
      <c r="F121" s="114"/>
      <c r="G121" s="114"/>
      <c r="H121" s="114"/>
      <c r="I121" s="114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2:66" ht="12.75">
      <c r="B122" s="1"/>
      <c r="C122" s="1"/>
      <c r="D122" s="1"/>
      <c r="E122" s="114"/>
      <c r="F122" s="114"/>
      <c r="G122" s="114"/>
      <c r="H122" s="114"/>
      <c r="I122" s="114"/>
      <c r="J122" s="114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2:66" ht="12.75">
      <c r="B123" s="1"/>
      <c r="C123" s="1"/>
      <c r="D123" s="1"/>
      <c r="E123" s="114"/>
      <c r="F123" s="114"/>
      <c r="G123" s="114"/>
      <c r="H123" s="114"/>
      <c r="I123" s="114"/>
      <c r="J123" s="114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2:66" ht="12.75">
      <c r="B124" s="1"/>
      <c r="C124" s="1"/>
      <c r="D124" s="1"/>
      <c r="E124" s="114"/>
      <c r="F124" s="114"/>
      <c r="G124" s="114"/>
      <c r="H124" s="114"/>
      <c r="I124" s="114"/>
      <c r="J124" s="114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2:66" ht="12.75">
      <c r="B125" s="1"/>
      <c r="C125" s="1"/>
      <c r="D125" s="1"/>
      <c r="E125" s="114"/>
      <c r="F125" s="114"/>
      <c r="G125" s="114"/>
      <c r="H125" s="114"/>
      <c r="I125" s="114"/>
      <c r="J125" s="114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2:66" ht="12.75">
      <c r="B126" s="1"/>
      <c r="C126" s="1"/>
      <c r="D126" s="1"/>
      <c r="E126" s="114"/>
      <c r="F126" s="114"/>
      <c r="G126" s="114"/>
      <c r="H126" s="114"/>
      <c r="I126" s="114"/>
      <c r="J126" s="114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2:66" ht="12.75">
      <c r="B127" s="1"/>
      <c r="C127" s="1"/>
      <c r="D127" s="1"/>
      <c r="E127" s="114"/>
      <c r="F127" s="114"/>
      <c r="G127" s="114"/>
      <c r="H127" s="114"/>
      <c r="I127" s="114"/>
      <c r="J127" s="114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2:66" ht="12.75">
      <c r="B128" s="1"/>
      <c r="C128" s="1"/>
      <c r="D128" s="1"/>
      <c r="E128" s="114"/>
      <c r="F128" s="114"/>
      <c r="G128" s="114"/>
      <c r="H128" s="114"/>
      <c r="I128" s="114"/>
      <c r="J128" s="114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2:66" ht="12.75">
      <c r="B129" s="1"/>
      <c r="C129" s="1"/>
      <c r="D129" s="1"/>
      <c r="E129" s="114"/>
      <c r="F129" s="114"/>
      <c r="G129" s="114"/>
      <c r="H129" s="114"/>
      <c r="I129" s="114"/>
      <c r="J129" s="114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2:66" ht="12.75">
      <c r="B130" s="1"/>
      <c r="C130" s="1"/>
      <c r="D130" s="1"/>
      <c r="E130" s="114"/>
      <c r="F130" s="114"/>
      <c r="G130" s="114"/>
      <c r="H130" s="114"/>
      <c r="I130" s="114"/>
      <c r="J130" s="114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2:66" ht="12.75">
      <c r="B131" s="1"/>
      <c r="C131" s="1"/>
      <c r="D131" s="1"/>
      <c r="E131" s="114"/>
      <c r="F131" s="114"/>
      <c r="G131" s="114"/>
      <c r="H131" s="114"/>
      <c r="I131" s="114"/>
      <c r="J131" s="114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2:66" ht="12.75">
      <c r="B132" s="1"/>
      <c r="C132" s="1"/>
      <c r="D132" s="1"/>
      <c r="E132" s="114"/>
      <c r="F132" s="114"/>
      <c r="G132" s="114"/>
      <c r="H132" s="114"/>
      <c r="I132" s="114"/>
      <c r="J132" s="114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2:66" ht="12.75">
      <c r="B133" s="1"/>
      <c r="C133" s="1"/>
      <c r="D133" s="1"/>
      <c r="E133" s="114"/>
      <c r="F133" s="114"/>
      <c r="G133" s="114"/>
      <c r="H133" s="114"/>
      <c r="I133" s="114"/>
      <c r="J133" s="114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2:66" ht="12.75">
      <c r="B134" s="1"/>
      <c r="C134" s="1"/>
      <c r="D134" s="1"/>
      <c r="E134" s="114"/>
      <c r="F134" s="114"/>
      <c r="G134" s="114"/>
      <c r="H134" s="114"/>
      <c r="I134" s="114"/>
      <c r="J134" s="114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2:66" ht="12.75">
      <c r="B135" s="1"/>
      <c r="C135" s="1"/>
      <c r="D135" s="1"/>
      <c r="E135" s="114"/>
      <c r="F135" s="114"/>
      <c r="G135" s="114"/>
      <c r="H135" s="114"/>
      <c r="I135" s="114"/>
      <c r="J135" s="114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2:66" ht="12.75">
      <c r="B136" s="1"/>
      <c r="C136" s="1"/>
      <c r="D136" s="1"/>
      <c r="E136" s="114"/>
      <c r="F136" s="114"/>
      <c r="G136" s="114"/>
      <c r="H136" s="114"/>
      <c r="I136" s="114"/>
      <c r="J136" s="114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2:66" ht="12.75">
      <c r="B137" s="1"/>
      <c r="C137" s="1"/>
      <c r="D137" s="1"/>
      <c r="E137" s="114"/>
      <c r="F137" s="114"/>
      <c r="G137" s="114"/>
      <c r="H137" s="114"/>
      <c r="I137" s="114"/>
      <c r="J137" s="114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2:66" ht="12.75">
      <c r="B138" s="1"/>
      <c r="C138" s="1"/>
      <c r="D138" s="1"/>
      <c r="E138" s="114"/>
      <c r="F138" s="114"/>
      <c r="G138" s="114"/>
      <c r="H138" s="114"/>
      <c r="I138" s="114"/>
      <c r="J138" s="114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2:66" ht="12.75">
      <c r="B139" s="1"/>
      <c r="C139" s="1"/>
      <c r="D139" s="1"/>
      <c r="E139" s="114"/>
      <c r="F139" s="114"/>
      <c r="G139" s="114"/>
      <c r="H139" s="114"/>
      <c r="I139" s="114"/>
      <c r="J139" s="114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2:66" ht="12.75">
      <c r="B140" s="1"/>
      <c r="C140" s="1"/>
      <c r="D140" s="1"/>
      <c r="E140" s="114"/>
      <c r="F140" s="114"/>
      <c r="G140" s="114"/>
      <c r="H140" s="114"/>
      <c r="I140" s="114"/>
      <c r="J140" s="114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2:66" ht="12.75">
      <c r="B141" s="1"/>
      <c r="C141" s="1"/>
      <c r="D141" s="1"/>
      <c r="E141" s="114"/>
      <c r="F141" s="114"/>
      <c r="G141" s="114"/>
      <c r="H141" s="114"/>
      <c r="I141" s="114"/>
      <c r="J141" s="114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2:66" ht="12.75">
      <c r="B142" s="1"/>
      <c r="C142" s="1"/>
      <c r="D142" s="1"/>
      <c r="E142" s="114"/>
      <c r="F142" s="114"/>
      <c r="G142" s="114"/>
      <c r="H142" s="114"/>
      <c r="I142" s="114"/>
      <c r="J142" s="114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2:66" ht="12.75">
      <c r="B143" s="1"/>
      <c r="C143" s="1"/>
      <c r="D143" s="1"/>
      <c r="E143" s="114"/>
      <c r="F143" s="114"/>
      <c r="G143" s="114"/>
      <c r="H143" s="114"/>
      <c r="I143" s="114"/>
      <c r="J143" s="114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</sheetData>
  <sheetProtection/>
  <mergeCells count="3">
    <mergeCell ref="A2:K2"/>
    <mergeCell ref="A3:K3"/>
    <mergeCell ref="A1:K1"/>
  </mergeCells>
  <printOptions horizontalCentered="1"/>
  <pageMargins left="0.24" right="0.23" top="0.2362204724409449" bottom="0.15748031496062992" header="0.2362204724409449" footer="0"/>
  <pageSetup firstPageNumber="5" useFirstPageNumber="1" horizontalDpi="600" verticalDpi="600" orientation="landscape" scale="65" r:id="rId1"/>
  <rowBreaks count="1" manualBreakCount="1">
    <brk id="5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E29" sqref="E29"/>
    </sheetView>
  </sheetViews>
  <sheetFormatPr defaultColWidth="11.421875" defaultRowHeight="12.75"/>
  <cols>
    <col min="1" max="1" width="37.00390625" style="0" bestFit="1" customWidth="1"/>
    <col min="2" max="5" width="15.140625" style="0" customWidth="1"/>
    <col min="6" max="9" width="14.8515625" style="0" customWidth="1"/>
  </cols>
  <sheetData>
    <row r="1" spans="1:9" ht="15.75">
      <c r="A1" s="243" t="s">
        <v>315</v>
      </c>
      <c r="B1" s="243"/>
      <c r="C1" s="243"/>
      <c r="D1" s="243"/>
      <c r="E1" s="243"/>
      <c r="F1" s="243"/>
      <c r="G1" s="243"/>
      <c r="H1" s="243"/>
      <c r="I1" s="243"/>
    </row>
    <row r="2" spans="1:9" ht="12.75">
      <c r="A2" s="242" t="s">
        <v>489</v>
      </c>
      <c r="B2" s="242"/>
      <c r="C2" s="242"/>
      <c r="D2" s="242"/>
      <c r="E2" s="242"/>
      <c r="F2" s="242"/>
      <c r="G2" s="242"/>
      <c r="H2" s="242"/>
      <c r="I2" s="242"/>
    </row>
    <row r="3" spans="1:9" ht="12.75">
      <c r="A3" s="242" t="s">
        <v>183</v>
      </c>
      <c r="B3" s="242"/>
      <c r="C3" s="242"/>
      <c r="D3" s="242"/>
      <c r="E3" s="242"/>
      <c r="F3" s="242"/>
      <c r="G3" s="242"/>
      <c r="H3" s="242"/>
      <c r="I3" s="242"/>
    </row>
    <row r="4" ht="13.5" thickBot="1"/>
    <row r="5" spans="1:9" ht="13.5" thickBot="1">
      <c r="A5" s="208"/>
      <c r="B5" s="244" t="s">
        <v>491</v>
      </c>
      <c r="C5" s="244"/>
      <c r="D5" s="244"/>
      <c r="E5" s="245"/>
      <c r="F5" s="246" t="s">
        <v>490</v>
      </c>
      <c r="G5" s="244"/>
      <c r="H5" s="244"/>
      <c r="I5" s="245"/>
    </row>
    <row r="6" spans="1:9" ht="13.5" thickBot="1">
      <c r="A6" s="209" t="s">
        <v>0</v>
      </c>
      <c r="B6" s="244" t="s">
        <v>185</v>
      </c>
      <c r="C6" s="245"/>
      <c r="D6" s="3" t="s">
        <v>37</v>
      </c>
      <c r="E6" s="3" t="s">
        <v>38</v>
      </c>
      <c r="F6" s="246" t="s">
        <v>185</v>
      </c>
      <c r="G6" s="245"/>
      <c r="H6" s="3" t="s">
        <v>37</v>
      </c>
      <c r="I6" s="3" t="s">
        <v>38</v>
      </c>
    </row>
    <row r="7" spans="1:9" ht="13.5" thickBot="1">
      <c r="A7" s="2"/>
      <c r="B7" s="4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7"/>
      <c r="B9" s="7"/>
      <c r="C9" s="7"/>
      <c r="D9" s="7"/>
      <c r="E9" s="7"/>
      <c r="F9" s="22"/>
      <c r="G9" s="22"/>
      <c r="H9" s="22"/>
      <c r="I9" s="22"/>
    </row>
    <row r="10" spans="1:9" ht="12.75">
      <c r="A10" s="8" t="s">
        <v>245</v>
      </c>
      <c r="B10" s="215">
        <v>4043329.47</v>
      </c>
      <c r="C10" s="215">
        <v>3492359.9699999997</v>
      </c>
      <c r="D10" s="215">
        <v>4257260</v>
      </c>
      <c r="E10" s="215">
        <v>-764900.0300000003</v>
      </c>
      <c r="F10" s="23">
        <v>12129988.41</v>
      </c>
      <c r="G10" s="90">
        <f>SUM('Ingresos Reales'!K68)</f>
        <v>10477079.91</v>
      </c>
      <c r="H10" s="23">
        <f>SUM('Presupuesto Ingresos'!K67)</f>
        <v>12771782</v>
      </c>
      <c r="I10" s="90">
        <f>SUM(G10-H10)</f>
        <v>-2294702.09</v>
      </c>
    </row>
    <row r="11" spans="1:9" ht="12.75">
      <c r="A11" s="8"/>
      <c r="B11" s="215"/>
      <c r="C11" s="215"/>
      <c r="D11" s="215"/>
      <c r="E11" s="215"/>
      <c r="F11" s="23"/>
      <c r="G11" s="90"/>
      <c r="H11" s="23"/>
      <c r="I11" s="90"/>
    </row>
    <row r="12" spans="1:9" ht="12.75">
      <c r="A12" s="18" t="s">
        <v>364</v>
      </c>
      <c r="B12" s="225">
        <v>14622.34</v>
      </c>
      <c r="C12" s="225">
        <v>53872.729999999996</v>
      </c>
      <c r="D12" s="225">
        <v>0</v>
      </c>
      <c r="E12" s="225">
        <v>53872.729999999996</v>
      </c>
      <c r="F12" s="23">
        <v>56798.7</v>
      </c>
      <c r="G12" s="90">
        <f>SUM('Ingresos Reales'!K69)</f>
        <v>87225.79</v>
      </c>
      <c r="H12" s="23">
        <f>SUM('Presupuesto Ingresos'!K68)</f>
        <v>0</v>
      </c>
      <c r="I12" s="90">
        <f>SUM(G12-H12)</f>
        <v>87225.79</v>
      </c>
    </row>
    <row r="13" spans="1:9" ht="12.75">
      <c r="A13" s="8"/>
      <c r="B13" s="215"/>
      <c r="C13" s="215"/>
      <c r="D13" s="215"/>
      <c r="E13" s="215"/>
      <c r="F13" s="23"/>
      <c r="G13" s="90"/>
      <c r="H13" s="23"/>
      <c r="I13" s="90"/>
    </row>
    <row r="14" spans="1:9" ht="12.75">
      <c r="A14" s="18" t="s">
        <v>365</v>
      </c>
      <c r="B14" s="225">
        <v>2253.71</v>
      </c>
      <c r="C14" s="225">
        <v>2347.15</v>
      </c>
      <c r="D14" s="225">
        <v>30050</v>
      </c>
      <c r="E14" s="225">
        <v>-27702.85</v>
      </c>
      <c r="F14" s="23">
        <v>25829.07</v>
      </c>
      <c r="G14" s="90">
        <f>SUM('Ingresos Reales'!K70)</f>
        <v>7863.47</v>
      </c>
      <c r="H14" s="23">
        <f>SUM('Presupuesto Ingresos'!K69)</f>
        <v>109250</v>
      </c>
      <c r="I14" s="90">
        <f>SUM(G14-H14)</f>
        <v>-101386.53</v>
      </c>
    </row>
    <row r="15" spans="1:9" ht="12.75">
      <c r="A15" s="8"/>
      <c r="B15" s="215"/>
      <c r="C15" s="215"/>
      <c r="D15" s="215"/>
      <c r="E15" s="215"/>
      <c r="F15" s="23"/>
      <c r="G15" s="90"/>
      <c r="H15" s="23"/>
      <c r="I15" s="90"/>
    </row>
    <row r="16" spans="1:9" ht="12.75">
      <c r="A16" s="18" t="s">
        <v>366</v>
      </c>
      <c r="B16" s="225">
        <v>42549.95</v>
      </c>
      <c r="C16" s="225">
        <v>29767.11</v>
      </c>
      <c r="D16" s="225">
        <v>19600</v>
      </c>
      <c r="E16" s="225">
        <v>10167.11</v>
      </c>
      <c r="F16" s="23">
        <v>121506.16</v>
      </c>
      <c r="G16" s="90">
        <f>SUM('Ingresos Reales'!K71)</f>
        <v>95549.49000000002</v>
      </c>
      <c r="H16" s="23">
        <f>SUM('Presupuesto Ingresos'!K70)</f>
        <v>120400</v>
      </c>
      <c r="I16" s="90">
        <f>SUM(G16-H16)</f>
        <v>-24850.50999999998</v>
      </c>
    </row>
    <row r="17" spans="1:9" ht="12.75">
      <c r="A17" s="18"/>
      <c r="B17" s="225"/>
      <c r="C17" s="225"/>
      <c r="D17" s="225"/>
      <c r="E17" s="225"/>
      <c r="F17" s="23"/>
      <c r="G17" s="90"/>
      <c r="H17" s="23"/>
      <c r="I17" s="90"/>
    </row>
    <row r="18" spans="1:9" ht="12.75">
      <c r="A18" s="27" t="s">
        <v>449</v>
      </c>
      <c r="B18" s="226"/>
      <c r="C18" s="226">
        <v>2428.56</v>
      </c>
      <c r="D18" s="226">
        <v>56000</v>
      </c>
      <c r="E18" s="226">
        <v>-53571.44</v>
      </c>
      <c r="F18" s="24"/>
      <c r="G18" s="164">
        <f>SUM('Ingresos Reales'!K72)</f>
        <v>9509.93</v>
      </c>
      <c r="H18" s="24">
        <f>SUM('Presupuesto Ingresos'!K71)</f>
        <v>56000</v>
      </c>
      <c r="I18" s="164">
        <f>SUM(G18-H18)</f>
        <v>-46490.07</v>
      </c>
    </row>
    <row r="19" spans="2:9" ht="12.75">
      <c r="B19" s="220"/>
      <c r="C19" s="220"/>
      <c r="D19" s="220"/>
      <c r="E19" s="220"/>
      <c r="F19" s="30"/>
      <c r="G19" s="30"/>
      <c r="H19" s="30"/>
      <c r="I19" s="30"/>
    </row>
    <row r="20" spans="1:9" ht="12.75">
      <c r="A20" s="5" t="s">
        <v>4</v>
      </c>
      <c r="B20" s="221">
        <v>4102755.47</v>
      </c>
      <c r="C20" s="221">
        <v>3580775.5199999996</v>
      </c>
      <c r="D20" s="221">
        <v>4362910</v>
      </c>
      <c r="E20" s="221">
        <v>-782134.4800000002</v>
      </c>
      <c r="F20" s="6">
        <f>SUM(F9:F18)</f>
        <v>12334122.34</v>
      </c>
      <c r="G20" s="92">
        <f>SUM(G9:G18)</f>
        <v>10677228.59</v>
      </c>
      <c r="H20" s="6">
        <f>SUM(H9:H18)</f>
        <v>13057432</v>
      </c>
      <c r="I20" s="92">
        <f>SUM(I9:I18)</f>
        <v>-2380203.409999999</v>
      </c>
    </row>
  </sheetData>
  <sheetProtection/>
  <mergeCells count="7">
    <mergeCell ref="A1:I1"/>
    <mergeCell ref="B5:E5"/>
    <mergeCell ref="F5:I5"/>
    <mergeCell ref="B6:C6"/>
    <mergeCell ref="F6:G6"/>
    <mergeCell ref="A2:I2"/>
    <mergeCell ref="A3:I3"/>
  </mergeCells>
  <printOptions horizontalCentered="1"/>
  <pageMargins left="0.18" right="0.18" top="0.27" bottom="0.28" header="0" footer="0"/>
  <pageSetup horizontalDpi="600" verticalDpi="600" orientation="landscape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3" sqref="A3:I3"/>
    </sheetView>
  </sheetViews>
  <sheetFormatPr defaultColWidth="11.421875" defaultRowHeight="12.75"/>
  <cols>
    <col min="1" max="1" width="37.00390625" style="0" bestFit="1" customWidth="1"/>
    <col min="2" max="5" width="15.421875" style="0" customWidth="1"/>
    <col min="6" max="9" width="14.8515625" style="0" customWidth="1"/>
  </cols>
  <sheetData>
    <row r="1" spans="1:9" ht="15.75">
      <c r="A1" s="243" t="s">
        <v>315</v>
      </c>
      <c r="B1" s="243"/>
      <c r="C1" s="243"/>
      <c r="D1" s="243"/>
      <c r="E1" s="243"/>
      <c r="F1" s="243"/>
      <c r="G1" s="243"/>
      <c r="H1" s="243"/>
      <c r="I1" s="243"/>
    </row>
    <row r="2" spans="1:9" ht="12.75">
      <c r="A2" s="242" t="s">
        <v>489</v>
      </c>
      <c r="B2" s="242"/>
      <c r="C2" s="242"/>
      <c r="D2" s="242"/>
      <c r="E2" s="242"/>
      <c r="F2" s="242"/>
      <c r="G2" s="242"/>
      <c r="H2" s="242"/>
      <c r="I2" s="242"/>
    </row>
    <row r="3" spans="1:9" ht="12.75">
      <c r="A3" s="242" t="s">
        <v>177</v>
      </c>
      <c r="B3" s="242"/>
      <c r="C3" s="242"/>
      <c r="D3" s="242"/>
      <c r="E3" s="242"/>
      <c r="F3" s="242"/>
      <c r="G3" s="242"/>
      <c r="H3" s="242"/>
      <c r="I3" s="242"/>
    </row>
    <row r="4" ht="13.5" thickBot="1"/>
    <row r="5" spans="1:9" ht="13.5" thickBot="1">
      <c r="A5" s="208"/>
      <c r="B5" s="244" t="s">
        <v>491</v>
      </c>
      <c r="C5" s="244"/>
      <c r="D5" s="244"/>
      <c r="E5" s="245"/>
      <c r="F5" s="246" t="s">
        <v>490</v>
      </c>
      <c r="G5" s="244"/>
      <c r="H5" s="244"/>
      <c r="I5" s="245"/>
    </row>
    <row r="6" spans="1:9" ht="13.5" thickBot="1">
      <c r="A6" s="209" t="s">
        <v>0</v>
      </c>
      <c r="B6" s="244" t="s">
        <v>185</v>
      </c>
      <c r="C6" s="245"/>
      <c r="D6" s="3" t="s">
        <v>37</v>
      </c>
      <c r="E6" s="3" t="s">
        <v>38</v>
      </c>
      <c r="F6" s="246" t="s">
        <v>185</v>
      </c>
      <c r="G6" s="245"/>
      <c r="H6" s="3" t="s">
        <v>37</v>
      </c>
      <c r="I6" s="3" t="s">
        <v>38</v>
      </c>
    </row>
    <row r="7" spans="1:9" ht="13.5" thickBot="1">
      <c r="A7" s="2"/>
      <c r="B7" s="4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7"/>
      <c r="B9" s="7"/>
      <c r="C9" s="7"/>
      <c r="D9" s="7"/>
      <c r="E9" s="7"/>
      <c r="F9" s="22"/>
      <c r="G9" s="22"/>
      <c r="H9" s="22"/>
      <c r="I9" s="22"/>
    </row>
    <row r="10" spans="1:9" ht="12.75">
      <c r="A10" s="8" t="s">
        <v>245</v>
      </c>
      <c r="B10" s="215">
        <v>41982708.42</v>
      </c>
      <c r="C10" s="215">
        <v>43727625.42</v>
      </c>
      <c r="D10" s="215">
        <v>43035621</v>
      </c>
      <c r="E10" s="215">
        <v>692004.4200000018</v>
      </c>
      <c r="F10" s="90">
        <v>125948125.26</v>
      </c>
      <c r="G10" s="90">
        <f>SUM('Ingresos Reales'!K74)</f>
        <v>131182876.26</v>
      </c>
      <c r="H10" s="23">
        <f>SUM('Presupuesto Ingresos'!K73)</f>
        <v>129106863</v>
      </c>
      <c r="I10" s="90">
        <f>SUM(G10-H10)</f>
        <v>2076013.2600000054</v>
      </c>
    </row>
    <row r="11" spans="1:9" ht="12.75">
      <c r="A11" s="8"/>
      <c r="B11" s="215"/>
      <c r="C11" s="215"/>
      <c r="D11" s="215"/>
      <c r="E11" s="215"/>
      <c r="F11" s="23"/>
      <c r="G11" s="90"/>
      <c r="H11" s="23"/>
      <c r="I11" s="90"/>
    </row>
    <row r="12" spans="1:9" ht="12.75">
      <c r="A12" s="70" t="s">
        <v>367</v>
      </c>
      <c r="B12" s="227">
        <v>0</v>
      </c>
      <c r="C12" s="227">
        <v>0</v>
      </c>
      <c r="D12" s="227">
        <v>0</v>
      </c>
      <c r="E12" s="227">
        <v>0</v>
      </c>
      <c r="F12" s="23">
        <v>11695.96</v>
      </c>
      <c r="G12" s="90">
        <f>SUM('Ingresos Reales'!K75)</f>
        <v>0</v>
      </c>
      <c r="H12" s="23">
        <f>SUM('Presupuesto Ingresos'!K74)</f>
        <v>0</v>
      </c>
      <c r="I12" s="90">
        <f>SUM(G12-H12)</f>
        <v>0</v>
      </c>
    </row>
    <row r="13" spans="1:9" ht="12.75">
      <c r="A13" s="8"/>
      <c r="B13" s="215"/>
      <c r="C13" s="215"/>
      <c r="D13" s="215"/>
      <c r="E13" s="215"/>
      <c r="F13" s="23"/>
      <c r="G13" s="90"/>
      <c r="H13" s="23"/>
      <c r="I13" s="90"/>
    </row>
    <row r="14" spans="1:9" ht="12.75">
      <c r="A14" s="70" t="s">
        <v>368</v>
      </c>
      <c r="B14" s="227">
        <v>510237.78</v>
      </c>
      <c r="C14" s="227">
        <v>2479.63</v>
      </c>
      <c r="D14" s="227">
        <v>4200</v>
      </c>
      <c r="E14" s="227">
        <v>-1720.37</v>
      </c>
      <c r="F14" s="23">
        <v>838986.88</v>
      </c>
      <c r="G14" s="90">
        <f>SUM('Ingresos Reales'!K76)</f>
        <v>7730.67</v>
      </c>
      <c r="H14" s="23">
        <f>SUM('Presupuesto Ingresos'!K75)</f>
        <v>29400</v>
      </c>
      <c r="I14" s="90">
        <f>SUM(G14-H14)</f>
        <v>-21669.33</v>
      </c>
    </row>
    <row r="15" spans="1:9" ht="12.75">
      <c r="A15" s="8"/>
      <c r="B15" s="215"/>
      <c r="C15" s="215"/>
      <c r="D15" s="215"/>
      <c r="E15" s="215"/>
      <c r="F15" s="23"/>
      <c r="G15" s="90"/>
      <c r="H15" s="23"/>
      <c r="I15" s="90"/>
    </row>
    <row r="16" spans="1:9" ht="12.75">
      <c r="A16" s="70" t="s">
        <v>369</v>
      </c>
      <c r="B16" s="227">
        <v>63609.94</v>
      </c>
      <c r="C16" s="227">
        <v>17961.98</v>
      </c>
      <c r="D16" s="227">
        <v>236300</v>
      </c>
      <c r="E16" s="227">
        <v>-218338.02</v>
      </c>
      <c r="F16" s="23">
        <v>286971.35</v>
      </c>
      <c r="G16" s="90">
        <f>SUM('Ingresos Reales'!K77)</f>
        <v>105569.68000000002</v>
      </c>
      <c r="H16" s="23">
        <f>SUM('Presupuesto Ingresos'!K76)</f>
        <v>1231100</v>
      </c>
      <c r="I16" s="90">
        <f>SUM(G16-H16)</f>
        <v>-1125530.32</v>
      </c>
    </row>
    <row r="17" spans="1:9" ht="12.75">
      <c r="A17" s="70"/>
      <c r="B17" s="227"/>
      <c r="C17" s="227"/>
      <c r="D17" s="227"/>
      <c r="E17" s="227"/>
      <c r="F17" s="23"/>
      <c r="G17" s="90"/>
      <c r="H17" s="23"/>
      <c r="I17" s="90"/>
    </row>
    <row r="18" spans="1:9" ht="12.75">
      <c r="A18" s="70" t="s">
        <v>450</v>
      </c>
      <c r="B18" s="227"/>
      <c r="C18" s="227">
        <v>13847.27</v>
      </c>
      <c r="D18" s="227">
        <v>73850</v>
      </c>
      <c r="E18" s="227">
        <v>-60002.729999999996</v>
      </c>
      <c r="F18" s="23"/>
      <c r="G18" s="90">
        <f>SUM('Ingresos Reales'!K78)</f>
        <v>100587.09000000001</v>
      </c>
      <c r="H18" s="23">
        <f>SUM('Presupuesto Ingresos'!K77)</f>
        <v>73850</v>
      </c>
      <c r="I18" s="90">
        <f>SUM(G18-H18)</f>
        <v>26737.09000000001</v>
      </c>
    </row>
    <row r="19" spans="1:9" ht="12.75">
      <c r="A19" s="9"/>
      <c r="B19" s="218"/>
      <c r="C19" s="218"/>
      <c r="D19" s="218"/>
      <c r="E19" s="218"/>
      <c r="F19" s="24"/>
      <c r="G19" s="24"/>
      <c r="H19" s="24"/>
      <c r="I19" s="24"/>
    </row>
    <row r="20" spans="2:9" ht="12.75">
      <c r="B20" s="220"/>
      <c r="C20" s="220"/>
      <c r="D20" s="220"/>
      <c r="E20" s="220"/>
      <c r="F20" s="30"/>
      <c r="G20" s="30"/>
      <c r="H20" s="30"/>
      <c r="I20" s="30"/>
    </row>
    <row r="21" spans="1:9" ht="12.75">
      <c r="A21" s="5" t="s">
        <v>4</v>
      </c>
      <c r="B21" s="221">
        <v>42556556.14</v>
      </c>
      <c r="C21" s="221">
        <v>43761914.300000004</v>
      </c>
      <c r="D21" s="221">
        <v>43349971</v>
      </c>
      <c r="E21" s="221">
        <v>411943.3000000018</v>
      </c>
      <c r="F21" s="6">
        <f>SUM(F9:F19)</f>
        <v>127085779.44999999</v>
      </c>
      <c r="G21" s="92">
        <f>SUM(G9:G19)</f>
        <v>131396763.70000002</v>
      </c>
      <c r="H21" s="6">
        <f>SUM(H9:H19)</f>
        <v>130441213</v>
      </c>
      <c r="I21" s="92">
        <f>SUM(I9:I19)</f>
        <v>955550.7000000052</v>
      </c>
    </row>
  </sheetData>
  <sheetProtection/>
  <mergeCells count="7">
    <mergeCell ref="A1:I1"/>
    <mergeCell ref="B5:E5"/>
    <mergeCell ref="F5:I5"/>
    <mergeCell ref="B6:C6"/>
    <mergeCell ref="F6:G6"/>
    <mergeCell ref="A2:I2"/>
    <mergeCell ref="A3:I3"/>
  </mergeCells>
  <printOptions horizontalCentered="1"/>
  <pageMargins left="0.21" right="0.18" top="0.46" bottom="0.3937007874015748" header="0" footer="0"/>
  <pageSetup horizontalDpi="600" verticalDpi="600" orientation="landscape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F28" sqref="F28"/>
    </sheetView>
  </sheetViews>
  <sheetFormatPr defaultColWidth="11.421875" defaultRowHeight="12.75"/>
  <cols>
    <col min="1" max="1" width="32.140625" style="0" customWidth="1"/>
    <col min="2" max="5" width="16.00390625" style="0" customWidth="1"/>
    <col min="6" max="9" width="14.8515625" style="0" customWidth="1"/>
  </cols>
  <sheetData>
    <row r="1" spans="1:9" ht="15.75">
      <c r="A1" s="243" t="s">
        <v>315</v>
      </c>
      <c r="B1" s="243"/>
      <c r="C1" s="243"/>
      <c r="D1" s="243"/>
      <c r="E1" s="243"/>
      <c r="F1" s="243"/>
      <c r="G1" s="243"/>
      <c r="H1" s="243"/>
      <c r="I1" s="243"/>
    </row>
    <row r="2" spans="1:9" ht="12.75">
      <c r="A2" s="242" t="s">
        <v>489</v>
      </c>
      <c r="B2" s="242"/>
      <c r="C2" s="242"/>
      <c r="D2" s="242"/>
      <c r="E2" s="242"/>
      <c r="F2" s="242"/>
      <c r="G2" s="242"/>
      <c r="H2" s="242"/>
      <c r="I2" s="242"/>
    </row>
    <row r="3" spans="1:9" ht="12.75">
      <c r="A3" s="242" t="s">
        <v>188</v>
      </c>
      <c r="B3" s="242"/>
      <c r="C3" s="242"/>
      <c r="D3" s="242"/>
      <c r="E3" s="242"/>
      <c r="F3" s="242"/>
      <c r="G3" s="242"/>
      <c r="H3" s="242"/>
      <c r="I3" s="242"/>
    </row>
    <row r="4" ht="13.5" thickBot="1"/>
    <row r="5" spans="1:9" ht="13.5" thickBot="1">
      <c r="A5" s="208"/>
      <c r="B5" s="244" t="s">
        <v>491</v>
      </c>
      <c r="C5" s="244"/>
      <c r="D5" s="244"/>
      <c r="E5" s="245"/>
      <c r="F5" s="246" t="s">
        <v>490</v>
      </c>
      <c r="G5" s="244"/>
      <c r="H5" s="244"/>
      <c r="I5" s="245"/>
    </row>
    <row r="6" spans="1:9" ht="13.5" thickBot="1">
      <c r="A6" s="209" t="s">
        <v>0</v>
      </c>
      <c r="B6" s="244" t="s">
        <v>185</v>
      </c>
      <c r="C6" s="245"/>
      <c r="D6" s="3" t="s">
        <v>37</v>
      </c>
      <c r="E6" s="3" t="s">
        <v>38</v>
      </c>
      <c r="F6" s="246" t="s">
        <v>185</v>
      </c>
      <c r="G6" s="245"/>
      <c r="H6" s="3" t="s">
        <v>37</v>
      </c>
      <c r="I6" s="3" t="s">
        <v>38</v>
      </c>
    </row>
    <row r="7" spans="1:9" ht="13.5" thickBot="1">
      <c r="A7" s="2"/>
      <c r="B7" s="4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7"/>
      <c r="B9" s="7"/>
      <c r="C9" s="7"/>
      <c r="D9" s="7"/>
      <c r="E9" s="7"/>
      <c r="F9" s="22"/>
      <c r="G9" s="22"/>
      <c r="H9" s="22"/>
      <c r="I9" s="22"/>
    </row>
    <row r="10" spans="1:9" ht="12.75">
      <c r="A10" s="8" t="s">
        <v>189</v>
      </c>
      <c r="B10" s="215">
        <v>1479516.29</v>
      </c>
      <c r="C10" s="215">
        <v>9441.78</v>
      </c>
      <c r="D10" s="215">
        <v>0</v>
      </c>
      <c r="E10" s="215">
        <v>9441.78</v>
      </c>
      <c r="F10" s="23">
        <v>1479516.29</v>
      </c>
      <c r="G10" s="90">
        <f>SUM('Ingresos Reales'!K79)</f>
        <v>2553651.76</v>
      </c>
      <c r="H10" s="23">
        <f>SUM('Presupuesto Ingresos'!K78)</f>
        <v>4381055</v>
      </c>
      <c r="I10" s="90">
        <f>SUM(G10-H10)</f>
        <v>-1827403.2400000002</v>
      </c>
    </row>
    <row r="11" spans="1:9" ht="12.75">
      <c r="A11" s="9"/>
      <c r="B11" s="218"/>
      <c r="C11" s="218"/>
      <c r="D11" s="218"/>
      <c r="E11" s="218"/>
      <c r="F11" s="24"/>
      <c r="G11" s="24"/>
      <c r="H11" s="24"/>
      <c r="I11" s="24"/>
    </row>
    <row r="12" spans="2:9" ht="12.75">
      <c r="B12" s="220"/>
      <c r="C12" s="220"/>
      <c r="D12" s="220"/>
      <c r="E12" s="220"/>
      <c r="F12" s="30"/>
      <c r="G12" s="30"/>
      <c r="H12" s="30"/>
      <c r="I12" s="30"/>
    </row>
    <row r="13" spans="1:9" ht="12.75">
      <c r="A13" s="5" t="s">
        <v>4</v>
      </c>
      <c r="B13" s="221">
        <v>1479516.29</v>
      </c>
      <c r="C13" s="221">
        <v>9441.78</v>
      </c>
      <c r="D13" s="221">
        <v>0</v>
      </c>
      <c r="E13" s="221">
        <v>9441.78</v>
      </c>
      <c r="F13" s="6">
        <f>SUM(F9:F11)</f>
        <v>1479516.29</v>
      </c>
      <c r="G13" s="92">
        <f>SUM(G9:G11)</f>
        <v>2553651.76</v>
      </c>
      <c r="H13" s="6">
        <f>SUM(H9:H11)</f>
        <v>4381055</v>
      </c>
      <c r="I13" s="92">
        <f>SUM(I9:I11)</f>
        <v>-1827403.2400000002</v>
      </c>
    </row>
  </sheetData>
  <sheetProtection/>
  <mergeCells count="7">
    <mergeCell ref="A1:I1"/>
    <mergeCell ref="B5:E5"/>
    <mergeCell ref="F5:I5"/>
    <mergeCell ref="B6:C6"/>
    <mergeCell ref="F6:G6"/>
    <mergeCell ref="A2:I2"/>
    <mergeCell ref="A3:I3"/>
  </mergeCells>
  <printOptions horizontalCentered="1"/>
  <pageMargins left="0.2" right="0.22" top="0.31" bottom="0.2" header="0" footer="0"/>
  <pageSetup horizontalDpi="600" verticalDpi="600" orientation="landscape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E20" sqref="E20"/>
    </sheetView>
  </sheetViews>
  <sheetFormatPr defaultColWidth="11.421875" defaultRowHeight="12.75"/>
  <cols>
    <col min="1" max="1" width="44.00390625" style="0" customWidth="1"/>
    <col min="2" max="3" width="13.421875" style="0" customWidth="1"/>
    <col min="4" max="4" width="14.28125" style="0" customWidth="1"/>
    <col min="5" max="5" width="13.421875" style="0" customWidth="1"/>
    <col min="6" max="9" width="14.8515625" style="0" customWidth="1"/>
  </cols>
  <sheetData>
    <row r="1" spans="1:9" ht="15.75">
      <c r="A1" s="243" t="s">
        <v>315</v>
      </c>
      <c r="B1" s="243"/>
      <c r="C1" s="243"/>
      <c r="D1" s="243"/>
      <c r="E1" s="243"/>
      <c r="F1" s="243"/>
      <c r="G1" s="243"/>
      <c r="H1" s="243"/>
      <c r="I1" s="243"/>
    </row>
    <row r="2" spans="1:9" ht="12.75">
      <c r="A2" s="242" t="s">
        <v>489</v>
      </c>
      <c r="B2" s="242"/>
      <c r="C2" s="242"/>
      <c r="D2" s="242"/>
      <c r="E2" s="242"/>
      <c r="F2" s="242"/>
      <c r="G2" s="242"/>
      <c r="H2" s="242"/>
      <c r="I2" s="242"/>
    </row>
    <row r="3" spans="1:9" ht="12.75">
      <c r="A3" s="242" t="s">
        <v>190</v>
      </c>
      <c r="B3" s="242"/>
      <c r="C3" s="242"/>
      <c r="D3" s="242"/>
      <c r="E3" s="242"/>
      <c r="F3" s="242"/>
      <c r="G3" s="242"/>
      <c r="H3" s="242"/>
      <c r="I3" s="242"/>
    </row>
    <row r="4" ht="13.5" thickBot="1"/>
    <row r="5" spans="1:9" ht="13.5" thickBot="1">
      <c r="A5" s="208"/>
      <c r="B5" s="244" t="s">
        <v>491</v>
      </c>
      <c r="C5" s="244"/>
      <c r="D5" s="244"/>
      <c r="E5" s="245"/>
      <c r="F5" s="246" t="s">
        <v>490</v>
      </c>
      <c r="G5" s="244"/>
      <c r="H5" s="244"/>
      <c r="I5" s="245"/>
    </row>
    <row r="6" spans="1:9" ht="13.5" thickBot="1">
      <c r="A6" s="209" t="s">
        <v>0</v>
      </c>
      <c r="B6" s="244" t="s">
        <v>185</v>
      </c>
      <c r="C6" s="245"/>
      <c r="D6" s="3" t="s">
        <v>37</v>
      </c>
      <c r="E6" s="3" t="s">
        <v>38</v>
      </c>
      <c r="F6" s="246" t="s">
        <v>185</v>
      </c>
      <c r="G6" s="245"/>
      <c r="H6" s="3" t="s">
        <v>37</v>
      </c>
      <c r="I6" s="3" t="s">
        <v>38</v>
      </c>
    </row>
    <row r="7" spans="1:9" ht="13.5" thickBot="1">
      <c r="A7" s="2"/>
      <c r="B7" s="4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8" spans="1:9" ht="12.75">
      <c r="A8" s="15"/>
      <c r="B8" s="16"/>
      <c r="C8" s="16"/>
      <c r="D8" s="16"/>
      <c r="E8" s="16"/>
      <c r="F8" s="16"/>
      <c r="G8" s="16"/>
      <c r="H8" s="16"/>
      <c r="I8" s="16"/>
    </row>
    <row r="9" spans="1:9" ht="12.75">
      <c r="A9" s="7"/>
      <c r="B9" s="7"/>
      <c r="C9" s="14"/>
      <c r="D9" s="7"/>
      <c r="E9" s="14"/>
      <c r="F9" s="22"/>
      <c r="G9" s="109"/>
      <c r="H9" s="22"/>
      <c r="I9" s="22"/>
    </row>
    <row r="10" spans="1:9" ht="12.75">
      <c r="A10" s="8" t="s">
        <v>134</v>
      </c>
      <c r="B10" s="228">
        <v>0</v>
      </c>
      <c r="C10" s="229">
        <v>0</v>
      </c>
      <c r="D10" s="228">
        <v>0</v>
      </c>
      <c r="E10" s="229">
        <v>0</v>
      </c>
      <c r="F10" s="23">
        <v>0</v>
      </c>
      <c r="G10" s="106">
        <f>SUM('Ingresos Reales'!K82)</f>
        <v>2350000</v>
      </c>
      <c r="H10" s="23">
        <f>SUM('Presupuesto Ingresos'!K81)</f>
        <v>0</v>
      </c>
      <c r="I10" s="90">
        <f>SUM(G10-H10)</f>
        <v>2350000</v>
      </c>
    </row>
    <row r="11" spans="1:9" ht="12.75">
      <c r="A11" s="8"/>
      <c r="B11" s="228"/>
      <c r="C11" s="229"/>
      <c r="D11" s="228"/>
      <c r="E11" s="229"/>
      <c r="F11" s="23"/>
      <c r="G11" s="111"/>
      <c r="H11" s="23"/>
      <c r="I11" s="23"/>
    </row>
    <row r="12" spans="1:9" ht="12.75" hidden="1">
      <c r="A12" s="8" t="s">
        <v>135</v>
      </c>
      <c r="B12" s="228"/>
      <c r="C12" s="229">
        <v>0</v>
      </c>
      <c r="D12" s="228">
        <v>0</v>
      </c>
      <c r="E12" s="229">
        <v>0</v>
      </c>
      <c r="F12" s="23"/>
      <c r="G12" s="106">
        <f>SUM('Ingresos Reales'!K83)</f>
        <v>0</v>
      </c>
      <c r="H12" s="23">
        <f>SUM('Presupuesto Ingresos'!K82)</f>
        <v>0</v>
      </c>
      <c r="I12" s="90">
        <f>SUM(G12-H12)</f>
        <v>0</v>
      </c>
    </row>
    <row r="13" spans="1:9" ht="12.75" hidden="1">
      <c r="A13" s="8"/>
      <c r="B13" s="228"/>
      <c r="C13" s="229"/>
      <c r="D13" s="228"/>
      <c r="E13" s="229"/>
      <c r="F13" s="23"/>
      <c r="G13" s="111"/>
      <c r="H13" s="23"/>
      <c r="I13" s="23"/>
    </row>
    <row r="14" spans="1:9" ht="12.75" hidden="1">
      <c r="A14" s="8" t="s">
        <v>136</v>
      </c>
      <c r="B14" s="228"/>
      <c r="C14" s="229">
        <v>0</v>
      </c>
      <c r="D14" s="228">
        <v>0</v>
      </c>
      <c r="E14" s="229">
        <v>0</v>
      </c>
      <c r="F14" s="23"/>
      <c r="G14" s="106">
        <f>SUM('Ingresos Reales'!K84)</f>
        <v>0</v>
      </c>
      <c r="H14" s="23">
        <f>SUM('Presupuesto Ingresos'!K83)</f>
        <v>0</v>
      </c>
      <c r="I14" s="90">
        <f>SUM(G14-H14)</f>
        <v>0</v>
      </c>
    </row>
    <row r="15" spans="1:9" ht="12.75" hidden="1">
      <c r="A15" s="8"/>
      <c r="B15" s="228"/>
      <c r="C15" s="229"/>
      <c r="D15" s="228"/>
      <c r="E15" s="229"/>
      <c r="F15" s="23"/>
      <c r="G15" s="111"/>
      <c r="H15" s="23"/>
      <c r="I15" s="23"/>
    </row>
    <row r="16" spans="1:9" ht="12.75" hidden="1">
      <c r="A16" s="8" t="s">
        <v>137</v>
      </c>
      <c r="B16" s="228"/>
      <c r="C16" s="229">
        <v>0</v>
      </c>
      <c r="D16" s="228">
        <v>0</v>
      </c>
      <c r="E16" s="229">
        <v>0</v>
      </c>
      <c r="F16" s="23"/>
      <c r="G16" s="106">
        <f>SUM('Ingresos Reales'!K85)</f>
        <v>0</v>
      </c>
      <c r="H16" s="23">
        <f>SUM('Presupuesto Ingresos'!K84)</f>
        <v>0</v>
      </c>
      <c r="I16" s="90">
        <f>SUM(G16-H16)</f>
        <v>0</v>
      </c>
    </row>
    <row r="17" spans="1:9" ht="12.75" hidden="1">
      <c r="A17" s="8"/>
      <c r="B17" s="228"/>
      <c r="C17" s="229"/>
      <c r="D17" s="228"/>
      <c r="E17" s="229"/>
      <c r="F17" s="23"/>
      <c r="G17" s="106"/>
      <c r="H17" s="23"/>
      <c r="I17" s="90"/>
    </row>
    <row r="18" spans="1:9" ht="12.75" hidden="1">
      <c r="A18" s="8" t="s">
        <v>246</v>
      </c>
      <c r="B18" s="228"/>
      <c r="C18" s="229">
        <v>0</v>
      </c>
      <c r="D18" s="228">
        <v>0</v>
      </c>
      <c r="E18" s="229">
        <v>0</v>
      </c>
      <c r="F18" s="23"/>
      <c r="G18" s="106">
        <f>SUM('Ingresos Reales'!K86)</f>
        <v>0</v>
      </c>
      <c r="H18" s="23">
        <f>SUM('Presupuesto Ingresos'!K85)</f>
        <v>0</v>
      </c>
      <c r="I18" s="90">
        <f>SUM(G18-H18)</f>
        <v>0</v>
      </c>
    </row>
    <row r="19" spans="1:9" ht="12.75" hidden="1">
      <c r="A19" s="8"/>
      <c r="B19" s="228"/>
      <c r="C19" s="229"/>
      <c r="D19" s="228"/>
      <c r="E19" s="229"/>
      <c r="F19" s="23"/>
      <c r="G19" s="106"/>
      <c r="H19" s="23"/>
      <c r="I19" s="90"/>
    </row>
    <row r="20" spans="1:9" ht="12.75">
      <c r="A20" s="8" t="s">
        <v>250</v>
      </c>
      <c r="B20" s="228"/>
      <c r="C20" s="229">
        <v>0</v>
      </c>
      <c r="D20" s="228">
        <v>0</v>
      </c>
      <c r="E20" s="229">
        <v>0</v>
      </c>
      <c r="F20" s="23">
        <v>250000</v>
      </c>
      <c r="G20" s="106">
        <f>SUM('Ingresos Reales'!K87)</f>
        <v>0</v>
      </c>
      <c r="H20" s="23">
        <f>SUM('Presupuesto Ingresos'!K86)</f>
        <v>0</v>
      </c>
      <c r="I20" s="90">
        <f>SUM(G20-H20)</f>
        <v>0</v>
      </c>
    </row>
    <row r="21" spans="1:9" ht="12.75" hidden="1">
      <c r="A21" s="8"/>
      <c r="B21" s="228"/>
      <c r="C21" s="229"/>
      <c r="D21" s="228"/>
      <c r="E21" s="229"/>
      <c r="F21" s="23"/>
      <c r="G21" s="106"/>
      <c r="H21" s="23"/>
      <c r="I21" s="90"/>
    </row>
    <row r="22" spans="1:9" ht="25.5" hidden="1">
      <c r="A22" s="212" t="s">
        <v>318</v>
      </c>
      <c r="B22" s="228"/>
      <c r="C22" s="229">
        <v>0</v>
      </c>
      <c r="D22" s="228">
        <v>0</v>
      </c>
      <c r="E22" s="229">
        <v>0</v>
      </c>
      <c r="F22" s="23"/>
      <c r="G22" s="106">
        <f>SUM('Ingresos Reales'!K88)</f>
        <v>0</v>
      </c>
      <c r="H22" s="23">
        <f>SUM('Presupuesto Ingresos'!K87)</f>
        <v>0</v>
      </c>
      <c r="I22" s="90">
        <f>SUM(G22-H22)</f>
        <v>0</v>
      </c>
    </row>
    <row r="23" spans="1:9" ht="12.75" hidden="1">
      <c r="A23" s="8"/>
      <c r="B23" s="228"/>
      <c r="C23" s="229"/>
      <c r="D23" s="228"/>
      <c r="E23" s="229"/>
      <c r="F23" s="23"/>
      <c r="G23" s="106"/>
      <c r="H23" s="23"/>
      <c r="I23" s="90"/>
    </row>
    <row r="24" spans="1:9" ht="12.75" hidden="1">
      <c r="A24" s="8" t="s">
        <v>295</v>
      </c>
      <c r="B24" s="228"/>
      <c r="C24" s="229">
        <v>0</v>
      </c>
      <c r="D24" s="228">
        <v>0</v>
      </c>
      <c r="E24" s="229">
        <v>0</v>
      </c>
      <c r="F24" s="23"/>
      <c r="G24" s="106">
        <f>SUM('Ingresos Reales'!K89)</f>
        <v>0</v>
      </c>
      <c r="H24" s="23">
        <f>SUM('Presupuesto Ingresos'!K88)</f>
        <v>0</v>
      </c>
      <c r="I24" s="90">
        <f>SUM(G24-H24)</f>
        <v>0</v>
      </c>
    </row>
    <row r="25" spans="1:9" ht="12.75" hidden="1">
      <c r="A25" s="8"/>
      <c r="B25" s="228"/>
      <c r="C25" s="229"/>
      <c r="D25" s="228"/>
      <c r="E25" s="229"/>
      <c r="F25" s="23"/>
      <c r="G25" s="106"/>
      <c r="H25" s="23"/>
      <c r="I25" s="90"/>
    </row>
    <row r="26" spans="1:9" ht="12.75" hidden="1">
      <c r="A26" s="8" t="s">
        <v>247</v>
      </c>
      <c r="B26" s="228"/>
      <c r="C26" s="229">
        <v>0</v>
      </c>
      <c r="D26" s="228">
        <v>0</v>
      </c>
      <c r="E26" s="229">
        <v>0</v>
      </c>
      <c r="F26" s="23"/>
      <c r="G26" s="106">
        <f>SUM('Ingresos Reales'!K90)</f>
        <v>0</v>
      </c>
      <c r="H26" s="23">
        <f>SUM('Presupuesto Ingresos'!K89)</f>
        <v>0</v>
      </c>
      <c r="I26" s="90">
        <f>SUM(G26-H26)</f>
        <v>0</v>
      </c>
    </row>
    <row r="27" spans="1:9" ht="12.75" hidden="1">
      <c r="A27" s="8"/>
      <c r="B27" s="228"/>
      <c r="C27" s="229"/>
      <c r="D27" s="228"/>
      <c r="E27" s="229"/>
      <c r="F27" s="23"/>
      <c r="G27" s="106"/>
      <c r="H27" s="23"/>
      <c r="I27" s="90"/>
    </row>
    <row r="28" spans="1:9" ht="12.75" hidden="1">
      <c r="A28" s="8" t="s">
        <v>447</v>
      </c>
      <c r="B28" s="228"/>
      <c r="C28" s="229">
        <v>0</v>
      </c>
      <c r="D28" s="228">
        <v>0</v>
      </c>
      <c r="E28" s="229">
        <v>0</v>
      </c>
      <c r="F28" s="23"/>
      <c r="G28" s="106">
        <f>SUM('Ingresos Reales'!K91)</f>
        <v>0</v>
      </c>
      <c r="H28" s="23">
        <f>SUM('Presupuesto Ingresos'!K90)</f>
        <v>0</v>
      </c>
      <c r="I28" s="90">
        <f>SUM(G28-H28)</f>
        <v>0</v>
      </c>
    </row>
    <row r="29" spans="1:9" ht="12.75">
      <c r="A29" s="8"/>
      <c r="B29" s="228"/>
      <c r="C29" s="229"/>
      <c r="D29" s="228"/>
      <c r="E29" s="229"/>
      <c r="F29" s="23"/>
      <c r="G29" s="106"/>
      <c r="H29" s="23"/>
      <c r="I29" s="90"/>
    </row>
    <row r="30" spans="1:9" ht="12.75">
      <c r="A30" s="8" t="s">
        <v>249</v>
      </c>
      <c r="B30" s="228">
        <v>1626343.65</v>
      </c>
      <c r="C30" s="229">
        <v>0</v>
      </c>
      <c r="D30" s="228">
        <v>3660000</v>
      </c>
      <c r="E30" s="229">
        <v>-3660000</v>
      </c>
      <c r="F30" s="23">
        <v>8946343.65</v>
      </c>
      <c r="G30" s="106">
        <f>SUM('Ingresos Reales'!K92)</f>
        <v>1399427.56</v>
      </c>
      <c r="H30" s="23">
        <f>SUM('Presupuesto Ingresos'!K91)</f>
        <v>8540000</v>
      </c>
      <c r="I30" s="90">
        <f>SUM(G30-H30)</f>
        <v>-7140572.4399999995</v>
      </c>
    </row>
    <row r="31" spans="1:9" ht="12.75">
      <c r="A31" s="8"/>
      <c r="B31" s="228"/>
      <c r="C31" s="229"/>
      <c r="D31" s="228"/>
      <c r="E31" s="229"/>
      <c r="F31" s="23"/>
      <c r="G31" s="106"/>
      <c r="H31" s="23"/>
      <c r="I31" s="90"/>
    </row>
    <row r="32" spans="1:9" ht="12.75">
      <c r="A32" s="8" t="s">
        <v>319</v>
      </c>
      <c r="B32" s="228">
        <v>0</v>
      </c>
      <c r="C32" s="229">
        <v>0</v>
      </c>
      <c r="D32" s="228">
        <v>0</v>
      </c>
      <c r="E32" s="229">
        <v>0</v>
      </c>
      <c r="F32" s="11">
        <v>23500000</v>
      </c>
      <c r="G32" s="106">
        <f>SUM('Ingresos Reales'!K93)</f>
        <v>0</v>
      </c>
      <c r="H32" s="23">
        <f>SUM('Presupuesto Ingresos'!K92)</f>
        <v>0</v>
      </c>
      <c r="I32" s="90">
        <f>SUM(G32-H32)</f>
        <v>0</v>
      </c>
    </row>
    <row r="33" spans="1:9" ht="12.75">
      <c r="A33" s="8"/>
      <c r="B33" s="228"/>
      <c r="C33" s="229"/>
      <c r="D33" s="228"/>
      <c r="E33" s="229"/>
      <c r="F33" s="11"/>
      <c r="G33" s="106"/>
      <c r="H33" s="23"/>
      <c r="I33" s="90"/>
    </row>
    <row r="34" spans="1:9" ht="12.75">
      <c r="A34" s="8" t="s">
        <v>331</v>
      </c>
      <c r="B34" s="228">
        <v>15256512.79</v>
      </c>
      <c r="C34" s="229">
        <v>0</v>
      </c>
      <c r="D34" s="228">
        <v>11521050</v>
      </c>
      <c r="E34" s="229">
        <v>-11521050</v>
      </c>
      <c r="F34" s="11">
        <v>15256512.79</v>
      </c>
      <c r="G34" s="106">
        <f>SUM('Ingresos Reales'!K94)</f>
        <v>1305754.88</v>
      </c>
      <c r="H34" s="23">
        <f>SUM('Presupuesto Ingresos'!K93)</f>
        <v>38403500</v>
      </c>
      <c r="I34" s="90">
        <f>SUM(G34-H34)</f>
        <v>-37097745.12</v>
      </c>
    </row>
    <row r="35" spans="1:9" ht="12.75">
      <c r="A35" s="8"/>
      <c r="B35" s="228"/>
      <c r="C35" s="229"/>
      <c r="D35" s="228"/>
      <c r="E35" s="229"/>
      <c r="F35" s="11"/>
      <c r="G35" s="106"/>
      <c r="H35" s="23"/>
      <c r="I35" s="90"/>
    </row>
    <row r="36" spans="1:9" ht="12.75">
      <c r="A36" s="8" t="s">
        <v>337</v>
      </c>
      <c r="B36" s="228">
        <v>908742.61</v>
      </c>
      <c r="C36" s="229">
        <v>0</v>
      </c>
      <c r="D36" s="228">
        <v>0</v>
      </c>
      <c r="E36" s="229">
        <v>0</v>
      </c>
      <c r="F36" s="11">
        <v>11107284.61</v>
      </c>
      <c r="G36" s="106">
        <f>SUM('Ingresos Reales'!K95)</f>
        <v>13259304.05</v>
      </c>
      <c r="H36" s="23">
        <f>SUM('Presupuesto Ingresos'!K94)</f>
        <v>0</v>
      </c>
      <c r="I36" s="90">
        <f>SUM(G36-H36)</f>
        <v>13259304.05</v>
      </c>
    </row>
    <row r="37" spans="1:9" ht="12.75">
      <c r="A37" s="8"/>
      <c r="B37" s="228"/>
      <c r="C37" s="229"/>
      <c r="D37" s="228"/>
      <c r="E37" s="229"/>
      <c r="F37" s="11"/>
      <c r="G37" s="106"/>
      <c r="H37" s="23"/>
      <c r="I37" s="90"/>
    </row>
    <row r="38" spans="1:9" ht="12.75">
      <c r="A38" s="8" t="s">
        <v>338</v>
      </c>
      <c r="B38" s="228">
        <v>2500000</v>
      </c>
      <c r="C38" s="229">
        <v>4000000</v>
      </c>
      <c r="D38" s="228">
        <v>0</v>
      </c>
      <c r="E38" s="229">
        <v>4000000</v>
      </c>
      <c r="F38" s="11">
        <v>6475036.8</v>
      </c>
      <c r="G38" s="106">
        <f>SUM('Ingresos Reales'!K96)</f>
        <v>9000000</v>
      </c>
      <c r="H38" s="23">
        <f>SUM('Presupuesto Ingresos'!K95)</f>
        <v>0</v>
      </c>
      <c r="I38" s="90">
        <f>SUM(G38-H38)</f>
        <v>9000000</v>
      </c>
    </row>
    <row r="39" spans="1:9" ht="12.75">
      <c r="A39" s="8"/>
      <c r="B39" s="228"/>
      <c r="C39" s="229"/>
      <c r="D39" s="228"/>
      <c r="E39" s="229"/>
      <c r="F39" s="11"/>
      <c r="G39" s="106"/>
      <c r="H39" s="23"/>
      <c r="I39" s="90"/>
    </row>
    <row r="40" spans="1:9" ht="12.75">
      <c r="A40" s="8" t="s">
        <v>430</v>
      </c>
      <c r="B40" s="228"/>
      <c r="C40" s="229">
        <v>1400000</v>
      </c>
      <c r="D40" s="228">
        <v>0</v>
      </c>
      <c r="E40" s="229">
        <v>1400000</v>
      </c>
      <c r="F40" s="11">
        <v>1666666.67</v>
      </c>
      <c r="G40" s="106">
        <f>SUM('Ingresos Reales'!K97)</f>
        <v>2900000</v>
      </c>
      <c r="H40" s="23">
        <f>SUM('Presupuesto Ingresos'!K96)</f>
        <v>0</v>
      </c>
      <c r="I40" s="90">
        <f>SUM(G40-H40)</f>
        <v>2900000</v>
      </c>
    </row>
    <row r="41" spans="1:9" ht="12.75">
      <c r="A41" s="8"/>
      <c r="B41" s="228"/>
      <c r="C41" s="229"/>
      <c r="D41" s="228"/>
      <c r="E41" s="229"/>
      <c r="F41" s="11"/>
      <c r="G41" s="106"/>
      <c r="H41" s="23"/>
      <c r="I41" s="90"/>
    </row>
    <row r="42" spans="1:9" ht="12.75">
      <c r="A42" s="8" t="s">
        <v>339</v>
      </c>
      <c r="B42" s="228"/>
      <c r="C42" s="229">
        <v>0</v>
      </c>
      <c r="D42" s="228">
        <v>0</v>
      </c>
      <c r="E42" s="229">
        <v>0</v>
      </c>
      <c r="F42" s="11"/>
      <c r="G42" s="106">
        <f>SUM('Ingresos Reales'!K98)</f>
        <v>0</v>
      </c>
      <c r="H42" s="23">
        <f>SUM('Presupuesto Ingresos'!K97)</f>
        <v>0</v>
      </c>
      <c r="I42" s="90">
        <f>SUM(G42-H42)</f>
        <v>0</v>
      </c>
    </row>
    <row r="43" spans="1:9" ht="12.75">
      <c r="A43" s="8"/>
      <c r="B43" s="228"/>
      <c r="C43" s="229"/>
      <c r="D43" s="228"/>
      <c r="E43" s="229"/>
      <c r="F43" s="11"/>
      <c r="G43" s="106"/>
      <c r="H43" s="23"/>
      <c r="I43" s="90"/>
    </row>
    <row r="44" spans="1:9" ht="12.75">
      <c r="A44" s="8" t="s">
        <v>346</v>
      </c>
      <c r="B44" s="228"/>
      <c r="C44" s="229">
        <v>0</v>
      </c>
      <c r="D44" s="228">
        <v>0</v>
      </c>
      <c r="E44" s="229">
        <v>0</v>
      </c>
      <c r="F44" s="11"/>
      <c r="G44" s="106">
        <f>SUM('Ingresos Reales'!K99)</f>
        <v>0</v>
      </c>
      <c r="H44" s="23">
        <f>SUM('Presupuesto Ingresos'!K98)</f>
        <v>0</v>
      </c>
      <c r="I44" s="90">
        <f>SUM(G44-H44)</f>
        <v>0</v>
      </c>
    </row>
    <row r="45" spans="1:9" ht="12.75">
      <c r="A45" s="8"/>
      <c r="B45" s="228"/>
      <c r="C45" s="229"/>
      <c r="D45" s="228"/>
      <c r="E45" s="229"/>
      <c r="F45" s="11"/>
      <c r="G45" s="106"/>
      <c r="H45" s="23"/>
      <c r="I45" s="90"/>
    </row>
    <row r="46" spans="1:9" ht="12.75">
      <c r="A46" s="8" t="s">
        <v>345</v>
      </c>
      <c r="B46" s="228">
        <v>1034239.6</v>
      </c>
      <c r="C46" s="229">
        <v>940403</v>
      </c>
      <c r="D46" s="228">
        <v>0</v>
      </c>
      <c r="E46" s="229">
        <v>940403</v>
      </c>
      <c r="F46" s="11">
        <v>3354011.91</v>
      </c>
      <c r="G46" s="106">
        <f>SUM('Ingresos Reales'!K100)</f>
        <v>1462850</v>
      </c>
      <c r="H46" s="23">
        <f>SUM('Presupuesto Ingresos'!K99)</f>
        <v>0</v>
      </c>
      <c r="I46" s="90">
        <f>SUM(G46-H46)</f>
        <v>1462850</v>
      </c>
    </row>
    <row r="47" spans="1:9" ht="12.75">
      <c r="A47" s="8"/>
      <c r="B47" s="228"/>
      <c r="C47" s="229"/>
      <c r="D47" s="228"/>
      <c r="E47" s="229"/>
      <c r="F47" s="11"/>
      <c r="G47" s="106"/>
      <c r="H47" s="23"/>
      <c r="I47" s="90"/>
    </row>
    <row r="48" spans="1:9" ht="12.75">
      <c r="A48" s="8" t="s">
        <v>448</v>
      </c>
      <c r="B48" s="228"/>
      <c r="C48" s="229">
        <v>0</v>
      </c>
      <c r="D48" s="228">
        <v>0</v>
      </c>
      <c r="E48" s="229">
        <v>0</v>
      </c>
      <c r="F48" s="11"/>
      <c r="G48" s="106">
        <v>0</v>
      </c>
      <c r="H48" s="23">
        <v>0</v>
      </c>
      <c r="I48" s="90">
        <f>SUM(G48-H48)</f>
        <v>0</v>
      </c>
    </row>
    <row r="49" spans="1:9" ht="12.75">
      <c r="A49" s="8"/>
      <c r="B49" s="228"/>
      <c r="C49" s="229"/>
      <c r="D49" s="228"/>
      <c r="E49" s="229"/>
      <c r="F49" s="11"/>
      <c r="G49" s="106"/>
      <c r="H49" s="23"/>
      <c r="I49" s="90"/>
    </row>
    <row r="50" spans="1:9" ht="12.75">
      <c r="A50" s="8" t="s">
        <v>363</v>
      </c>
      <c r="B50" s="228"/>
      <c r="C50" s="229">
        <v>0</v>
      </c>
      <c r="D50" s="228">
        <v>0</v>
      </c>
      <c r="E50" s="229">
        <v>0</v>
      </c>
      <c r="F50" s="11">
        <v>3980611.84</v>
      </c>
      <c r="G50" s="106">
        <f>SUM('Ingresos Reales'!K101)</f>
        <v>0</v>
      </c>
      <c r="H50" s="23">
        <f>SUM('Presupuesto Ingresos'!K100)</f>
        <v>0</v>
      </c>
      <c r="I50" s="90">
        <f>SUM(G50-H50)</f>
        <v>0</v>
      </c>
    </row>
    <row r="51" spans="1:9" ht="12.75">
      <c r="A51" s="8"/>
      <c r="B51" s="228"/>
      <c r="C51" s="229"/>
      <c r="D51" s="228"/>
      <c r="E51" s="229"/>
      <c r="F51" s="11"/>
      <c r="G51" s="106"/>
      <c r="H51" s="23"/>
      <c r="I51" s="90"/>
    </row>
    <row r="52" spans="1:9" ht="12.75">
      <c r="A52" s="8" t="s">
        <v>420</v>
      </c>
      <c r="B52" s="228"/>
      <c r="C52" s="229">
        <v>0</v>
      </c>
      <c r="D52" s="228">
        <v>0</v>
      </c>
      <c r="E52" s="229">
        <v>0</v>
      </c>
      <c r="F52" s="123">
        <v>9500000</v>
      </c>
      <c r="G52" s="162">
        <f>SUM('Ingresos Reales'!K102)</f>
        <v>0</v>
      </c>
      <c r="H52" s="123">
        <f>SUM('Presupuesto Ingresos'!K101)</f>
        <v>0</v>
      </c>
      <c r="I52" s="207">
        <f>SUM(G52-H52)</f>
        <v>0</v>
      </c>
    </row>
    <row r="53" spans="1:9" ht="12.75">
      <c r="A53" s="8"/>
      <c r="B53" s="228"/>
      <c r="C53" s="229"/>
      <c r="D53" s="228"/>
      <c r="E53" s="229"/>
      <c r="F53" s="123"/>
      <c r="G53" s="162"/>
      <c r="H53" s="123"/>
      <c r="I53" s="207"/>
    </row>
    <row r="54" spans="1:9" ht="12.75">
      <c r="A54" s="8" t="s">
        <v>435</v>
      </c>
      <c r="B54" s="228">
        <v>30000000</v>
      </c>
      <c r="C54" s="229">
        <v>0</v>
      </c>
      <c r="D54" s="228">
        <v>0</v>
      </c>
      <c r="E54" s="229">
        <v>0</v>
      </c>
      <c r="F54" s="123">
        <v>30000000</v>
      </c>
      <c r="G54" s="162">
        <f>SUM('Ingresos Reales'!K103)</f>
        <v>0</v>
      </c>
      <c r="H54" s="123">
        <f>SUM('Presupuesto Ingresos'!K102)</f>
        <v>0</v>
      </c>
      <c r="I54" s="207">
        <f>SUM(G54-H54)</f>
        <v>0</v>
      </c>
    </row>
    <row r="55" spans="1:9" ht="12.75">
      <c r="A55" s="8"/>
      <c r="B55" s="228"/>
      <c r="C55" s="229"/>
      <c r="D55" s="228"/>
      <c r="E55" s="229"/>
      <c r="F55" s="123"/>
      <c r="G55" s="162"/>
      <c r="H55" s="123"/>
      <c r="I55" s="207"/>
    </row>
    <row r="56" spans="1:9" ht="12.75">
      <c r="A56" s="8" t="s">
        <v>423</v>
      </c>
      <c r="B56" s="228"/>
      <c r="C56" s="229">
        <v>0</v>
      </c>
      <c r="D56" s="228">
        <v>0</v>
      </c>
      <c r="E56" s="229">
        <v>0</v>
      </c>
      <c r="F56" s="123">
        <v>2313360</v>
      </c>
      <c r="G56" s="162">
        <f>SUM('Ingresos Reales'!K104)</f>
        <v>0</v>
      </c>
      <c r="H56" s="123">
        <f>SUM('Presupuesto Ingresos'!K103)</f>
        <v>0</v>
      </c>
      <c r="I56" s="207">
        <f>SUM(G56-H56)</f>
        <v>0</v>
      </c>
    </row>
    <row r="57" spans="1:9" ht="12.75">
      <c r="A57" s="8"/>
      <c r="B57" s="228"/>
      <c r="C57" s="229"/>
      <c r="D57" s="228"/>
      <c r="E57" s="229"/>
      <c r="F57" s="123"/>
      <c r="G57" s="162"/>
      <c r="H57" s="123"/>
      <c r="I57" s="207"/>
    </row>
    <row r="58" spans="1:9" ht="12.75">
      <c r="A58" s="8" t="s">
        <v>486</v>
      </c>
      <c r="B58" s="228"/>
      <c r="C58" s="229">
        <v>674726</v>
      </c>
      <c r="D58" s="228">
        <v>0</v>
      </c>
      <c r="E58" s="229">
        <v>674726</v>
      </c>
      <c r="F58" s="123"/>
      <c r="G58" s="162">
        <f>SUM('Ingresos Reales'!K105)</f>
        <v>674726</v>
      </c>
      <c r="H58" s="123">
        <f>SUM('Presupuesto Ingresos'!K104)</f>
        <v>0</v>
      </c>
      <c r="I58" s="207">
        <f>SUM(G58-H58)</f>
        <v>674726</v>
      </c>
    </row>
    <row r="59" spans="1:9" ht="12.75">
      <c r="A59" s="8"/>
      <c r="B59" s="228"/>
      <c r="C59" s="229"/>
      <c r="D59" s="228"/>
      <c r="E59" s="229"/>
      <c r="F59" s="123"/>
      <c r="G59" s="162"/>
      <c r="H59" s="123"/>
      <c r="I59" s="207"/>
    </row>
    <row r="60" spans="1:9" ht="12.75">
      <c r="A60" s="8" t="s">
        <v>482</v>
      </c>
      <c r="B60" s="228"/>
      <c r="C60" s="229">
        <v>470717.92000000004</v>
      </c>
      <c r="D60" s="228">
        <v>0</v>
      </c>
      <c r="E60" s="229">
        <v>470717.92000000004</v>
      </c>
      <c r="F60" s="123"/>
      <c r="G60" s="162">
        <f>SUM('Ingresos Reales'!K106)</f>
        <v>470717.92000000004</v>
      </c>
      <c r="H60" s="123">
        <f>SUM('Presupuesto Ingresos'!K105)</f>
        <v>0</v>
      </c>
      <c r="I60" s="207">
        <f>SUM(G60-H60)</f>
        <v>470717.92000000004</v>
      </c>
    </row>
    <row r="61" spans="1:9" ht="12.75">
      <c r="A61" s="8"/>
      <c r="B61" s="228"/>
      <c r="C61" s="229"/>
      <c r="D61" s="228"/>
      <c r="E61" s="229"/>
      <c r="F61" s="123"/>
      <c r="G61" s="162"/>
      <c r="H61" s="123"/>
      <c r="I61" s="207"/>
    </row>
    <row r="62" spans="1:9" ht="12.75">
      <c r="A62" s="8" t="s">
        <v>483</v>
      </c>
      <c r="B62" s="228"/>
      <c r="C62" s="229">
        <v>150000</v>
      </c>
      <c r="D62" s="228">
        <v>0</v>
      </c>
      <c r="E62" s="229">
        <v>150000</v>
      </c>
      <c r="F62" s="123"/>
      <c r="G62" s="162">
        <f>SUM('Ingresos Reales'!K107)</f>
        <v>150000</v>
      </c>
      <c r="H62" s="123">
        <f>SUM('Presupuesto Ingresos'!K106)</f>
        <v>0</v>
      </c>
      <c r="I62" s="207">
        <f>SUM(G62-H62)</f>
        <v>150000</v>
      </c>
    </row>
    <row r="63" spans="1:9" ht="12.75">
      <c r="A63" s="9"/>
      <c r="B63" s="230"/>
      <c r="C63" s="229"/>
      <c r="D63" s="230"/>
      <c r="E63" s="229"/>
      <c r="F63" s="11"/>
      <c r="G63" s="33"/>
      <c r="H63" s="12"/>
      <c r="I63" s="12"/>
    </row>
    <row r="64" spans="1:9" ht="12.75">
      <c r="A64" s="205" t="s">
        <v>4</v>
      </c>
      <c r="B64" s="231">
        <v>51325838.65</v>
      </c>
      <c r="C64" s="231">
        <v>7635846.92</v>
      </c>
      <c r="D64" s="231">
        <v>15181050</v>
      </c>
      <c r="E64" s="231">
        <v>-7545203.08</v>
      </c>
      <c r="F64" s="6">
        <f>SUM(F9:F62)</f>
        <v>116349828.27</v>
      </c>
      <c r="G64" s="206">
        <f>SUM(G9:G62)</f>
        <v>32972780.410000004</v>
      </c>
      <c r="H64" s="6">
        <f>SUM(H9:H62)</f>
        <v>46943500</v>
      </c>
      <c r="I64" s="6">
        <f>SUM(I9:I62)</f>
        <v>-13970719.589999994</v>
      </c>
    </row>
    <row r="65" spans="2:5" ht="12.75">
      <c r="B65" s="232"/>
      <c r="C65" s="232"/>
      <c r="D65" s="232"/>
      <c r="E65" s="232"/>
    </row>
  </sheetData>
  <sheetProtection/>
  <mergeCells count="7">
    <mergeCell ref="A1:I1"/>
    <mergeCell ref="B5:E5"/>
    <mergeCell ref="F5:I5"/>
    <mergeCell ref="B6:C6"/>
    <mergeCell ref="F6:G6"/>
    <mergeCell ref="A2:I2"/>
    <mergeCell ref="A3:I3"/>
  </mergeCells>
  <printOptions horizontalCentered="1"/>
  <pageMargins left="0.24" right="0.33" top="0.17" bottom="0.31" header="0" footer="0"/>
  <pageSetup horizontalDpi="600" verticalDpi="600" orientation="landscape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E23" sqref="E23"/>
    </sheetView>
  </sheetViews>
  <sheetFormatPr defaultColWidth="11.421875" defaultRowHeight="12.75"/>
  <cols>
    <col min="1" max="1" width="37.00390625" style="0" bestFit="1" customWidth="1"/>
    <col min="2" max="2" width="12.28125" style="0" customWidth="1"/>
    <col min="3" max="3" width="14.8515625" style="0" customWidth="1"/>
    <col min="4" max="4" width="15.140625" style="0" customWidth="1"/>
    <col min="5" max="5" width="12.28125" style="0" customWidth="1"/>
    <col min="6" max="9" width="14.8515625" style="0" customWidth="1"/>
  </cols>
  <sheetData>
    <row r="1" spans="1:9" ht="15.75">
      <c r="A1" s="243" t="s">
        <v>315</v>
      </c>
      <c r="B1" s="243"/>
      <c r="C1" s="243"/>
      <c r="D1" s="243"/>
      <c r="E1" s="243"/>
      <c r="F1" s="243"/>
      <c r="G1" s="243"/>
      <c r="H1" s="243"/>
      <c r="I1" s="243"/>
    </row>
    <row r="2" spans="1:9" ht="12.75">
      <c r="A2" s="242" t="s">
        <v>489</v>
      </c>
      <c r="B2" s="242"/>
      <c r="C2" s="242"/>
      <c r="D2" s="242"/>
      <c r="E2" s="242"/>
      <c r="F2" s="242"/>
      <c r="G2" s="242"/>
      <c r="H2" s="242"/>
      <c r="I2" s="242"/>
    </row>
    <row r="3" spans="1:9" ht="12.75">
      <c r="A3" s="242" t="s">
        <v>287</v>
      </c>
      <c r="B3" s="242"/>
      <c r="C3" s="242"/>
      <c r="D3" s="242"/>
      <c r="E3" s="242"/>
      <c r="F3" s="242"/>
      <c r="G3" s="242"/>
      <c r="H3" s="242"/>
      <c r="I3" s="242"/>
    </row>
    <row r="4" ht="13.5" thickBot="1"/>
    <row r="5" spans="1:9" ht="13.5" thickBot="1">
      <c r="A5" s="208"/>
      <c r="B5" s="244" t="s">
        <v>491</v>
      </c>
      <c r="C5" s="244"/>
      <c r="D5" s="244"/>
      <c r="E5" s="245"/>
      <c r="F5" s="246" t="s">
        <v>490</v>
      </c>
      <c r="G5" s="244"/>
      <c r="H5" s="244"/>
      <c r="I5" s="245"/>
    </row>
    <row r="6" spans="1:9" ht="13.5" thickBot="1">
      <c r="A6" s="209" t="s">
        <v>0</v>
      </c>
      <c r="B6" s="244" t="s">
        <v>185</v>
      </c>
      <c r="C6" s="245"/>
      <c r="D6" s="3" t="s">
        <v>37</v>
      </c>
      <c r="E6" s="3" t="s">
        <v>38</v>
      </c>
      <c r="F6" s="246" t="s">
        <v>185</v>
      </c>
      <c r="G6" s="245"/>
      <c r="H6" s="3" t="s">
        <v>37</v>
      </c>
      <c r="I6" s="3" t="s">
        <v>38</v>
      </c>
    </row>
    <row r="7" spans="1:9" ht="13.5" thickBot="1">
      <c r="A7" s="2"/>
      <c r="B7" s="4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7"/>
      <c r="B9" s="7"/>
      <c r="C9" s="7"/>
      <c r="D9" s="7"/>
      <c r="E9" s="7"/>
      <c r="F9" s="22"/>
      <c r="G9" s="22"/>
      <c r="H9" s="22"/>
      <c r="I9" s="22"/>
    </row>
    <row r="10" spans="1:9" ht="12.75">
      <c r="A10" s="8" t="s">
        <v>178</v>
      </c>
      <c r="B10" s="215">
        <v>-200</v>
      </c>
      <c r="C10" s="215">
        <v>0</v>
      </c>
      <c r="D10" s="215">
        <v>0</v>
      </c>
      <c r="E10" s="215">
        <v>0</v>
      </c>
      <c r="F10" s="23">
        <v>586300</v>
      </c>
      <c r="G10" s="90">
        <f>SUM('Ingresos Reales'!K108)</f>
        <v>0</v>
      </c>
      <c r="H10" s="23">
        <f>SUM('Presupuesto Ingresos'!K107)</f>
        <v>0</v>
      </c>
      <c r="I10" s="90">
        <f>SUM(G10-H10)</f>
        <v>0</v>
      </c>
    </row>
    <row r="11" spans="1:9" ht="12.75">
      <c r="A11" s="9"/>
      <c r="B11" s="218"/>
      <c r="C11" s="218"/>
      <c r="D11" s="218"/>
      <c r="E11" s="218"/>
      <c r="F11" s="24"/>
      <c r="G11" s="24"/>
      <c r="H11" s="24"/>
      <c r="I11" s="24"/>
    </row>
    <row r="12" spans="2:9" ht="12.75">
      <c r="B12" s="220"/>
      <c r="C12" s="220"/>
      <c r="D12" s="220"/>
      <c r="E12" s="220"/>
      <c r="F12" s="30"/>
      <c r="G12" s="30"/>
      <c r="H12" s="30"/>
      <c r="I12" s="30"/>
    </row>
    <row r="13" spans="1:9" ht="12.75">
      <c r="A13" s="5" t="s">
        <v>4</v>
      </c>
      <c r="B13" s="221">
        <v>-200</v>
      </c>
      <c r="C13" s="221">
        <v>0</v>
      </c>
      <c r="D13" s="221">
        <v>0</v>
      </c>
      <c r="E13" s="221">
        <v>0</v>
      </c>
      <c r="F13" s="6">
        <f>SUM(F9:F11)</f>
        <v>586300</v>
      </c>
      <c r="G13" s="92">
        <f>SUM(G9:G11)</f>
        <v>0</v>
      </c>
      <c r="H13" s="6">
        <f>SUM(H9:H11)</f>
        <v>0</v>
      </c>
      <c r="I13" s="92">
        <f>SUM(I9:I11)</f>
        <v>0</v>
      </c>
    </row>
  </sheetData>
  <sheetProtection/>
  <mergeCells count="7">
    <mergeCell ref="A1:I1"/>
    <mergeCell ref="B5:E5"/>
    <mergeCell ref="F5:I5"/>
    <mergeCell ref="B6:C6"/>
    <mergeCell ref="F6:G6"/>
    <mergeCell ref="A2:I2"/>
    <mergeCell ref="A3:I3"/>
  </mergeCells>
  <printOptions horizontalCentered="1"/>
  <pageMargins left="0.3" right="0.17" top="0.2" bottom="0.21" header="0" footer="0"/>
  <pageSetup horizontalDpi="600" verticalDpi="600" orientation="landscape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F28" sqref="F28"/>
    </sheetView>
  </sheetViews>
  <sheetFormatPr defaultColWidth="11.421875" defaultRowHeight="12.75"/>
  <cols>
    <col min="1" max="1" width="37.00390625" style="0" bestFit="1" customWidth="1"/>
    <col min="2" max="3" width="12.421875" style="0" customWidth="1"/>
    <col min="4" max="4" width="15.7109375" style="0" customWidth="1"/>
    <col min="5" max="5" width="12.421875" style="0" customWidth="1"/>
    <col min="6" max="9" width="14.8515625" style="0" customWidth="1"/>
  </cols>
  <sheetData>
    <row r="1" spans="1:9" ht="15.75">
      <c r="A1" s="243" t="s">
        <v>315</v>
      </c>
      <c r="B1" s="243"/>
      <c r="C1" s="243"/>
      <c r="D1" s="243"/>
      <c r="E1" s="243"/>
      <c r="F1" s="243"/>
      <c r="G1" s="243"/>
      <c r="H1" s="243"/>
      <c r="I1" s="243"/>
    </row>
    <row r="2" spans="1:9" ht="12.75">
      <c r="A2" s="242" t="s">
        <v>489</v>
      </c>
      <c r="B2" s="242"/>
      <c r="C2" s="242"/>
      <c r="D2" s="242"/>
      <c r="E2" s="242"/>
      <c r="F2" s="242"/>
      <c r="G2" s="242"/>
      <c r="H2" s="242"/>
      <c r="I2" s="242"/>
    </row>
    <row r="3" spans="1:9" ht="12.75">
      <c r="A3" s="242" t="s">
        <v>199</v>
      </c>
      <c r="B3" s="242"/>
      <c r="C3" s="242"/>
      <c r="D3" s="242"/>
      <c r="E3" s="242"/>
      <c r="F3" s="242"/>
      <c r="G3" s="242"/>
      <c r="H3" s="242"/>
      <c r="I3" s="242"/>
    </row>
    <row r="4" ht="13.5" thickBot="1"/>
    <row r="5" spans="1:9" ht="13.5" thickBot="1">
      <c r="A5" s="208"/>
      <c r="B5" s="244" t="s">
        <v>491</v>
      </c>
      <c r="C5" s="244"/>
      <c r="D5" s="244"/>
      <c r="E5" s="245"/>
      <c r="F5" s="246" t="s">
        <v>490</v>
      </c>
      <c r="G5" s="244"/>
      <c r="H5" s="244"/>
      <c r="I5" s="245"/>
    </row>
    <row r="6" spans="1:9" ht="13.5" thickBot="1">
      <c r="A6" s="209" t="s">
        <v>0</v>
      </c>
      <c r="B6" s="244" t="s">
        <v>185</v>
      </c>
      <c r="C6" s="245"/>
      <c r="D6" s="3" t="s">
        <v>37</v>
      </c>
      <c r="E6" s="3" t="s">
        <v>38</v>
      </c>
      <c r="F6" s="246" t="s">
        <v>185</v>
      </c>
      <c r="G6" s="245"/>
      <c r="H6" s="3" t="s">
        <v>37</v>
      </c>
      <c r="I6" s="3" t="s">
        <v>38</v>
      </c>
    </row>
    <row r="7" spans="1:9" ht="13.5" thickBot="1">
      <c r="A7" s="2"/>
      <c r="B7" s="4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7"/>
      <c r="B9" s="7"/>
      <c r="C9" s="7"/>
      <c r="D9" s="7"/>
      <c r="E9" s="7"/>
      <c r="F9" s="22"/>
      <c r="G9" s="22"/>
      <c r="H9" s="22"/>
      <c r="I9" s="22"/>
    </row>
    <row r="10" spans="1:9" ht="12.75">
      <c r="A10" s="8" t="s">
        <v>138</v>
      </c>
      <c r="B10" s="215">
        <v>15000000</v>
      </c>
      <c r="C10" s="215">
        <v>36000000</v>
      </c>
      <c r="D10" s="215">
        <v>0</v>
      </c>
      <c r="E10" s="215">
        <v>36000000</v>
      </c>
      <c r="F10" s="23">
        <v>15000000</v>
      </c>
      <c r="G10" s="90">
        <f>SUM('Ingresos Reales'!K111)</f>
        <v>36000000</v>
      </c>
      <c r="H10" s="23">
        <f>SUM('Presupuesto Ingresos'!K110)</f>
        <v>75283323.8</v>
      </c>
      <c r="I10" s="90">
        <f>SUM(G10-H10)</f>
        <v>-39283323.8</v>
      </c>
    </row>
    <row r="11" spans="1:9" ht="12.75">
      <c r="A11" s="8"/>
      <c r="B11" s="215"/>
      <c r="C11" s="215"/>
      <c r="D11" s="215"/>
      <c r="E11" s="215"/>
      <c r="F11" s="23"/>
      <c r="G11" s="23"/>
      <c r="H11" s="23"/>
      <c r="I11" s="23"/>
    </row>
    <row r="12" spans="1:9" ht="12.75">
      <c r="A12" s="8" t="s">
        <v>139</v>
      </c>
      <c r="B12" s="215">
        <v>0</v>
      </c>
      <c r="C12" s="215">
        <v>0</v>
      </c>
      <c r="D12" s="215">
        <v>0</v>
      </c>
      <c r="E12" s="215">
        <v>0</v>
      </c>
      <c r="F12" s="23">
        <v>0</v>
      </c>
      <c r="G12" s="90">
        <f>SUM('Ingresos Reales'!K112)</f>
        <v>0</v>
      </c>
      <c r="H12" s="23">
        <f>SUM('Presupuesto Ingresos'!K111)</f>
        <v>0</v>
      </c>
      <c r="I12" s="90">
        <f>SUM(G12-H12)</f>
        <v>0</v>
      </c>
    </row>
    <row r="13" spans="1:9" ht="12.75">
      <c r="A13" s="8"/>
      <c r="B13" s="215"/>
      <c r="C13" s="215"/>
      <c r="D13" s="215"/>
      <c r="E13" s="215"/>
      <c r="F13" s="23"/>
      <c r="G13" s="23"/>
      <c r="H13" s="23"/>
      <c r="I13" s="23"/>
    </row>
    <row r="14" spans="1:9" ht="12.75">
      <c r="A14" s="8" t="s">
        <v>140</v>
      </c>
      <c r="B14" s="215">
        <v>0</v>
      </c>
      <c r="C14" s="215">
        <v>0</v>
      </c>
      <c r="D14" s="215">
        <v>0</v>
      </c>
      <c r="E14" s="215">
        <v>0</v>
      </c>
      <c r="F14" s="23">
        <v>0</v>
      </c>
      <c r="G14" s="90">
        <f>SUM('Ingresos Reales'!K113)</f>
        <v>0</v>
      </c>
      <c r="H14" s="23">
        <f>SUM('Presupuesto Ingresos'!K112)</f>
        <v>0</v>
      </c>
      <c r="I14" s="90">
        <f>SUM(G14-H14)</f>
        <v>0</v>
      </c>
    </row>
    <row r="15" spans="1:9" ht="12.75">
      <c r="A15" s="8"/>
      <c r="B15" s="215"/>
      <c r="C15" s="215"/>
      <c r="D15" s="215"/>
      <c r="E15" s="215"/>
      <c r="F15" s="23"/>
      <c r="G15" s="90"/>
      <c r="H15" s="23"/>
      <c r="I15" s="90"/>
    </row>
    <row r="16" spans="1:9" ht="12.75">
      <c r="A16" s="8" t="s">
        <v>298</v>
      </c>
      <c r="B16" s="215">
        <v>0</v>
      </c>
      <c r="C16" s="215">
        <v>0</v>
      </c>
      <c r="D16" s="215">
        <v>0</v>
      </c>
      <c r="E16" s="215">
        <v>0</v>
      </c>
      <c r="F16" s="23">
        <v>0</v>
      </c>
      <c r="G16" s="90">
        <f>SUM('Ingresos Reales'!K114)</f>
        <v>2608463.2</v>
      </c>
      <c r="H16" s="23">
        <f>SUM('Presupuesto Ingresos'!K113)</f>
        <v>0</v>
      </c>
      <c r="I16" s="90">
        <f>SUM(G16-H16)</f>
        <v>2608463.2</v>
      </c>
    </row>
    <row r="17" spans="1:9" ht="12.75">
      <c r="A17" s="8"/>
      <c r="B17" s="215"/>
      <c r="C17" s="215"/>
      <c r="D17" s="215"/>
      <c r="E17" s="215"/>
      <c r="F17" s="23"/>
      <c r="G17" s="90"/>
      <c r="H17" s="23"/>
      <c r="I17" s="90"/>
    </row>
    <row r="18" spans="1:9" ht="12.75">
      <c r="A18" s="8" t="s">
        <v>321</v>
      </c>
      <c r="B18" s="215">
        <v>0</v>
      </c>
      <c r="C18" s="215">
        <v>0</v>
      </c>
      <c r="D18" s="215">
        <v>0</v>
      </c>
      <c r="E18" s="215">
        <v>0</v>
      </c>
      <c r="F18" s="23">
        <v>0</v>
      </c>
      <c r="G18" s="90">
        <f>SUM('Ingresos Reales'!K115)</f>
        <v>0</v>
      </c>
      <c r="H18" s="23">
        <f>SUM('Presupuesto Ingresos'!K114)</f>
        <v>0</v>
      </c>
      <c r="I18" s="90">
        <f>SUM(G18-H18)</f>
        <v>0</v>
      </c>
    </row>
    <row r="19" spans="1:9" ht="12.75">
      <c r="A19" s="9"/>
      <c r="B19" s="218"/>
      <c r="C19" s="218"/>
      <c r="D19" s="218"/>
      <c r="E19" s="218"/>
      <c r="F19" s="24"/>
      <c r="G19" s="24"/>
      <c r="H19" s="24"/>
      <c r="I19" s="24"/>
    </row>
    <row r="20" spans="2:9" ht="12.75">
      <c r="B20" s="220"/>
      <c r="C20" s="220"/>
      <c r="D20" s="220"/>
      <c r="E20" s="220"/>
      <c r="F20" s="30"/>
      <c r="G20" s="30"/>
      <c r="H20" s="30"/>
      <c r="I20" s="30"/>
    </row>
    <row r="21" spans="1:9" ht="12.75">
      <c r="A21" s="5" t="s">
        <v>4</v>
      </c>
      <c r="B21" s="221">
        <v>15000000</v>
      </c>
      <c r="C21" s="221">
        <v>36000000</v>
      </c>
      <c r="D21" s="221">
        <v>0</v>
      </c>
      <c r="E21" s="221">
        <v>36000000</v>
      </c>
      <c r="F21" s="6">
        <f>SUM(F9:F19)</f>
        <v>15000000</v>
      </c>
      <c r="G21" s="92">
        <f>SUM(G9:G19)</f>
        <v>38608463.2</v>
      </c>
      <c r="H21" s="6">
        <f>SUM(H9:H19)</f>
        <v>75283323.8</v>
      </c>
      <c r="I21" s="92">
        <f>SUM(I9:I19)</f>
        <v>-36674860.599999994</v>
      </c>
    </row>
  </sheetData>
  <sheetProtection/>
  <mergeCells count="7">
    <mergeCell ref="A1:I1"/>
    <mergeCell ref="B5:E5"/>
    <mergeCell ref="F5:I5"/>
    <mergeCell ref="B6:C6"/>
    <mergeCell ref="F6:G6"/>
    <mergeCell ref="A2:I2"/>
    <mergeCell ref="A3:I3"/>
  </mergeCells>
  <printOptions horizontalCentered="1"/>
  <pageMargins left="0.32" right="0.3937007874015748" top="0.25" bottom="0.3937007874015748" header="0" footer="0"/>
  <pageSetup horizontalDpi="600" verticalDpi="600" orientation="landscape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F28" sqref="F28"/>
    </sheetView>
  </sheetViews>
  <sheetFormatPr defaultColWidth="11.421875" defaultRowHeight="12.75"/>
  <cols>
    <col min="1" max="1" width="37.00390625" style="0" bestFit="1" customWidth="1"/>
    <col min="2" max="5" width="14.421875" style="0" customWidth="1"/>
    <col min="6" max="9" width="14.8515625" style="0" customWidth="1"/>
  </cols>
  <sheetData>
    <row r="1" spans="1:9" ht="15.75">
      <c r="A1" s="243" t="s">
        <v>315</v>
      </c>
      <c r="B1" s="243"/>
      <c r="C1" s="243"/>
      <c r="D1" s="243"/>
      <c r="E1" s="243"/>
      <c r="F1" s="243"/>
      <c r="G1" s="243"/>
      <c r="H1" s="243"/>
      <c r="I1" s="243"/>
    </row>
    <row r="2" spans="1:9" ht="12.75">
      <c r="A2" s="242" t="s">
        <v>489</v>
      </c>
      <c r="B2" s="242"/>
      <c r="C2" s="242"/>
      <c r="D2" s="242"/>
      <c r="E2" s="242"/>
      <c r="F2" s="242"/>
      <c r="G2" s="242"/>
      <c r="H2" s="242"/>
      <c r="I2" s="242"/>
    </row>
    <row r="3" spans="1:9" ht="12.75">
      <c r="A3" s="242" t="s">
        <v>45</v>
      </c>
      <c r="B3" s="242"/>
      <c r="C3" s="242"/>
      <c r="D3" s="242"/>
      <c r="E3" s="242"/>
      <c r="F3" s="242"/>
      <c r="G3" s="242"/>
      <c r="H3" s="242"/>
      <c r="I3" s="242"/>
    </row>
    <row r="4" ht="13.5" thickBot="1"/>
    <row r="5" spans="1:9" ht="13.5" thickBot="1">
      <c r="A5" s="208"/>
      <c r="B5" s="244" t="s">
        <v>491</v>
      </c>
      <c r="C5" s="244"/>
      <c r="D5" s="244"/>
      <c r="E5" s="245"/>
      <c r="F5" s="246" t="s">
        <v>490</v>
      </c>
      <c r="G5" s="244"/>
      <c r="H5" s="244"/>
      <c r="I5" s="245"/>
    </row>
    <row r="6" spans="1:9" ht="13.5" thickBot="1">
      <c r="A6" s="209" t="s">
        <v>0</v>
      </c>
      <c r="B6" s="244" t="s">
        <v>185</v>
      </c>
      <c r="C6" s="245"/>
      <c r="D6" s="3" t="s">
        <v>37</v>
      </c>
      <c r="E6" s="3" t="s">
        <v>38</v>
      </c>
      <c r="F6" s="246" t="s">
        <v>185</v>
      </c>
      <c r="G6" s="245"/>
      <c r="H6" s="3" t="s">
        <v>37</v>
      </c>
      <c r="I6" s="3" t="s">
        <v>38</v>
      </c>
    </row>
    <row r="7" spans="1:9" ht="13.5" thickBot="1">
      <c r="A7" s="2"/>
      <c r="B7" s="4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7"/>
      <c r="B9" s="7"/>
      <c r="C9" s="7"/>
      <c r="D9" s="7"/>
      <c r="E9" s="7"/>
      <c r="F9" s="22"/>
      <c r="G9" s="22"/>
      <c r="H9" s="22"/>
      <c r="I9" s="22"/>
    </row>
    <row r="10" spans="1:9" ht="12.75">
      <c r="A10" s="8" t="s">
        <v>3</v>
      </c>
      <c r="B10" s="215">
        <v>1198792.26</v>
      </c>
      <c r="C10" s="215">
        <v>936154.41</v>
      </c>
      <c r="D10" s="215">
        <v>0</v>
      </c>
      <c r="E10" s="215">
        <v>936154.41</v>
      </c>
      <c r="F10" s="23">
        <v>3866815.75</v>
      </c>
      <c r="G10" s="90">
        <f>SUM('Ingresos Reales'!K117)</f>
        <v>4798721.38</v>
      </c>
      <c r="H10" s="23">
        <f>SUM('Presupuesto Ingresos'!K116)</f>
        <v>0</v>
      </c>
      <c r="I10" s="90">
        <f>SUM(G10-H10)</f>
        <v>4798721.38</v>
      </c>
    </row>
    <row r="11" spans="1:9" ht="12.75">
      <c r="A11" s="9"/>
      <c r="B11" s="218"/>
      <c r="C11" s="218"/>
      <c r="D11" s="218"/>
      <c r="E11" s="218"/>
      <c r="F11" s="24"/>
      <c r="G11" s="24"/>
      <c r="H11" s="24"/>
      <c r="I11" s="24"/>
    </row>
    <row r="12" spans="2:9" ht="12.75">
      <c r="B12" s="220"/>
      <c r="C12" s="220"/>
      <c r="D12" s="220"/>
      <c r="E12" s="220"/>
      <c r="F12" s="30"/>
      <c r="G12" s="30"/>
      <c r="H12" s="30"/>
      <c r="I12" s="30"/>
    </row>
    <row r="13" spans="1:9" ht="12.75">
      <c r="A13" s="5" t="s">
        <v>4</v>
      </c>
      <c r="B13" s="221">
        <v>1198792.26</v>
      </c>
      <c r="C13" s="221">
        <v>936154.41</v>
      </c>
      <c r="D13" s="221">
        <v>0</v>
      </c>
      <c r="E13" s="221">
        <v>936154.41</v>
      </c>
      <c r="F13" s="6">
        <f>SUM(F9:F11)</f>
        <v>3866815.75</v>
      </c>
      <c r="G13" s="92">
        <f>SUM(G9:G11)</f>
        <v>4798721.38</v>
      </c>
      <c r="H13" s="6">
        <f>SUM(H9:H11)</f>
        <v>0</v>
      </c>
      <c r="I13" s="92">
        <f>SUM(I9:I11)</f>
        <v>4798721.38</v>
      </c>
    </row>
  </sheetData>
  <sheetProtection/>
  <mergeCells count="7">
    <mergeCell ref="A1:I1"/>
    <mergeCell ref="B5:E5"/>
    <mergeCell ref="F5:I5"/>
    <mergeCell ref="B6:C6"/>
    <mergeCell ref="F6:G6"/>
    <mergeCell ref="A2:I2"/>
    <mergeCell ref="A3:I3"/>
  </mergeCells>
  <printOptions horizontalCentered="1"/>
  <pageMargins left="0.16" right="0.3937007874015748" top="0.22" bottom="0.3937007874015748" header="0" footer="0"/>
  <pageSetup horizontalDpi="600" verticalDpi="600" orientation="landscape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54"/>
  <sheetViews>
    <sheetView zoomScale="75" zoomScaleNormal="75" zoomScalePageLayoutView="0" workbookViewId="0" topLeftCell="A112">
      <selection activeCell="I143" sqref="I143"/>
    </sheetView>
  </sheetViews>
  <sheetFormatPr defaultColWidth="53.28125" defaultRowHeight="12.75"/>
  <cols>
    <col min="1" max="1" width="53.421875" style="204" customWidth="1"/>
    <col min="2" max="2" width="14.8515625" style="120" bestFit="1" customWidth="1"/>
    <col min="3" max="4" width="14.421875" style="120" bestFit="1" customWidth="1"/>
    <col min="5" max="7" width="14.8515625" style="120" bestFit="1" customWidth="1"/>
    <col min="8" max="8" width="14.421875" style="120" bestFit="1" customWidth="1"/>
    <col min="9" max="9" width="14.8515625" style="120" bestFit="1" customWidth="1"/>
    <col min="10" max="10" width="15.421875" style="120" bestFit="1" customWidth="1"/>
    <col min="11" max="11" width="16.28125" style="120" bestFit="1" customWidth="1"/>
    <col min="12" max="16384" width="53.28125" style="120" customWidth="1"/>
  </cols>
  <sheetData>
    <row r="1" spans="1:11" ht="15.75">
      <c r="A1" s="248" t="s">
        <v>315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2.75">
      <c r="A2" s="247" t="s">
        <v>489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1" ht="12.75">
      <c r="A3" s="247" t="s">
        <v>186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</row>
    <row r="4" ht="13.5" thickBot="1">
      <c r="A4" s="150"/>
    </row>
    <row r="5" spans="1:11" ht="13.5" thickBot="1">
      <c r="A5" s="137" t="s">
        <v>0</v>
      </c>
      <c r="B5" s="137" t="s">
        <v>6</v>
      </c>
      <c r="C5" s="137" t="s">
        <v>7</v>
      </c>
      <c r="D5" s="137" t="s">
        <v>8</v>
      </c>
      <c r="E5" s="137" t="s">
        <v>9</v>
      </c>
      <c r="F5" s="137" t="s">
        <v>10</v>
      </c>
      <c r="G5" s="137" t="s">
        <v>11</v>
      </c>
      <c r="H5" s="137" t="s">
        <v>12</v>
      </c>
      <c r="I5" s="137" t="s">
        <v>13</v>
      </c>
      <c r="J5" s="135" t="s">
        <v>352</v>
      </c>
      <c r="K5" s="137" t="s">
        <v>73</v>
      </c>
    </row>
    <row r="7" spans="1:11" ht="12.75">
      <c r="A7" s="138" t="s">
        <v>95</v>
      </c>
      <c r="B7" s="139">
        <f>SUM(B8:B10)</f>
        <v>23063314</v>
      </c>
      <c r="C7" s="139">
        <f aca="true" t="shared" si="0" ref="C7:K7">SUM(C8:C10)</f>
        <v>20674216</v>
      </c>
      <c r="D7" s="139">
        <f t="shared" si="0"/>
        <v>25129663</v>
      </c>
      <c r="E7" s="139">
        <f t="shared" si="0"/>
        <v>21777615</v>
      </c>
      <c r="F7" s="139">
        <f t="shared" si="0"/>
        <v>22580935</v>
      </c>
      <c r="G7" s="139">
        <f t="shared" si="0"/>
        <v>21542615</v>
      </c>
      <c r="H7" s="139">
        <f t="shared" si="0"/>
        <v>23290585</v>
      </c>
      <c r="I7" s="139">
        <f t="shared" si="0"/>
        <v>23668095</v>
      </c>
      <c r="J7" s="139">
        <f t="shared" si="0"/>
        <v>21522615</v>
      </c>
      <c r="K7" s="139">
        <f t="shared" si="0"/>
        <v>203249653</v>
      </c>
    </row>
    <row r="8" spans="1:11" ht="12.75">
      <c r="A8" s="140" t="s">
        <v>49</v>
      </c>
      <c r="B8" s="118">
        <v>16316795</v>
      </c>
      <c r="C8" s="118">
        <v>14701943</v>
      </c>
      <c r="D8" s="118">
        <v>19027391</v>
      </c>
      <c r="E8" s="118">
        <v>15760343</v>
      </c>
      <c r="F8" s="118">
        <v>16463663</v>
      </c>
      <c r="G8" s="118">
        <v>15760343</v>
      </c>
      <c r="H8" s="118">
        <v>16463663</v>
      </c>
      <c r="I8" s="118">
        <v>16975823</v>
      </c>
      <c r="J8" s="118">
        <v>15760343</v>
      </c>
      <c r="K8" s="118">
        <f>SUM(B8:J8)</f>
        <v>147230307</v>
      </c>
    </row>
    <row r="9" spans="1:11" ht="12.75">
      <c r="A9" s="140" t="s">
        <v>51</v>
      </c>
      <c r="B9" s="118">
        <v>3480033</v>
      </c>
      <c r="C9" s="118">
        <v>3088787</v>
      </c>
      <c r="D9" s="118">
        <v>3088786</v>
      </c>
      <c r="E9" s="118">
        <v>3088786</v>
      </c>
      <c r="F9" s="118">
        <v>3088786</v>
      </c>
      <c r="G9" s="118">
        <v>3088786</v>
      </c>
      <c r="H9" s="118">
        <v>3398436</v>
      </c>
      <c r="I9" s="118">
        <v>3088786</v>
      </c>
      <c r="J9" s="118">
        <v>3088786</v>
      </c>
      <c r="K9" s="118">
        <f>SUM(B9:J9)</f>
        <v>28499972</v>
      </c>
    </row>
    <row r="10" spans="1:11" ht="12.75">
      <c r="A10" s="140" t="s">
        <v>50</v>
      </c>
      <c r="B10" s="118">
        <v>3266486</v>
      </c>
      <c r="C10" s="118">
        <v>2883486</v>
      </c>
      <c r="D10" s="118">
        <v>3013486</v>
      </c>
      <c r="E10" s="118">
        <v>2928486</v>
      </c>
      <c r="F10" s="118">
        <v>3028486</v>
      </c>
      <c r="G10" s="118">
        <v>2693486</v>
      </c>
      <c r="H10" s="118">
        <v>3428486</v>
      </c>
      <c r="I10" s="118">
        <v>3603486</v>
      </c>
      <c r="J10" s="118">
        <v>2673486</v>
      </c>
      <c r="K10" s="118">
        <f>SUM(B10:J10)</f>
        <v>27519374</v>
      </c>
    </row>
    <row r="11" spans="1:11" ht="12.75">
      <c r="A11" s="169"/>
      <c r="B11" s="118"/>
      <c r="C11" s="118"/>
      <c r="D11" s="118"/>
      <c r="E11" s="118"/>
      <c r="F11" s="118"/>
      <c r="G11" s="118"/>
      <c r="H11" s="118"/>
      <c r="I11" s="118"/>
      <c r="J11" s="118"/>
      <c r="K11" s="118"/>
    </row>
    <row r="12" spans="1:11" ht="12.75">
      <c r="A12" s="141" t="s">
        <v>46</v>
      </c>
      <c r="B12" s="142">
        <f>SUM(B13:B18)</f>
        <v>7646886</v>
      </c>
      <c r="C12" s="142">
        <f aca="true" t="shared" si="1" ref="C12:K12">SUM(C13:C18)</f>
        <v>7276059</v>
      </c>
      <c r="D12" s="142">
        <f t="shared" si="1"/>
        <v>6778059</v>
      </c>
      <c r="E12" s="142">
        <f t="shared" si="1"/>
        <v>6761059</v>
      </c>
      <c r="F12" s="142">
        <f t="shared" si="1"/>
        <v>6758059</v>
      </c>
      <c r="G12" s="142">
        <f t="shared" si="1"/>
        <v>6756059</v>
      </c>
      <c r="H12" s="142">
        <f t="shared" si="1"/>
        <v>6758059</v>
      </c>
      <c r="I12" s="142">
        <f t="shared" si="1"/>
        <v>6756059</v>
      </c>
      <c r="J12" s="142">
        <f t="shared" si="1"/>
        <v>6758059</v>
      </c>
      <c r="K12" s="142">
        <f t="shared" si="1"/>
        <v>62248358</v>
      </c>
    </row>
    <row r="13" spans="1:11" ht="12.75">
      <c r="A13" s="140" t="s">
        <v>66</v>
      </c>
      <c r="B13" s="118">
        <v>5597855</v>
      </c>
      <c r="C13" s="118">
        <v>5270000</v>
      </c>
      <c r="D13" s="118">
        <v>5270000</v>
      </c>
      <c r="E13" s="118">
        <v>5270000</v>
      </c>
      <c r="F13" s="118">
        <v>5270000</v>
      </c>
      <c r="G13" s="118">
        <v>5270000</v>
      </c>
      <c r="H13" s="118">
        <v>5270000</v>
      </c>
      <c r="I13" s="118">
        <v>5270000</v>
      </c>
      <c r="J13" s="118">
        <v>5270000</v>
      </c>
      <c r="K13" s="118">
        <f aca="true" t="shared" si="2" ref="K13:K18">SUM(B13:J13)</f>
        <v>47757855</v>
      </c>
    </row>
    <row r="14" spans="1:11" ht="12.75">
      <c r="A14" s="140" t="s">
        <v>129</v>
      </c>
      <c r="B14" s="118">
        <v>1687500</v>
      </c>
      <c r="C14" s="118">
        <v>1637500</v>
      </c>
      <c r="D14" s="118">
        <v>1137500</v>
      </c>
      <c r="E14" s="118">
        <v>1137500</v>
      </c>
      <c r="F14" s="118">
        <v>1137500</v>
      </c>
      <c r="G14" s="118">
        <v>1137500</v>
      </c>
      <c r="H14" s="118">
        <v>1137500</v>
      </c>
      <c r="I14" s="118">
        <v>1137500</v>
      </c>
      <c r="J14" s="118">
        <v>1137500</v>
      </c>
      <c r="K14" s="118">
        <f t="shared" si="2"/>
        <v>11287500</v>
      </c>
    </row>
    <row r="15" spans="1:11" ht="12.75">
      <c r="A15" s="140" t="s">
        <v>52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>
        <f t="shared" si="2"/>
        <v>0</v>
      </c>
    </row>
    <row r="16" spans="1:11" ht="12.75">
      <c r="A16" s="140" t="s">
        <v>53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>
        <f t="shared" si="2"/>
        <v>0</v>
      </c>
    </row>
    <row r="17" spans="1:11" ht="12.75">
      <c r="A17" s="140" t="s">
        <v>130</v>
      </c>
      <c r="B17" s="118">
        <v>2000</v>
      </c>
      <c r="C17" s="118">
        <v>0</v>
      </c>
      <c r="D17" s="118">
        <v>2000</v>
      </c>
      <c r="E17" s="118">
        <v>0</v>
      </c>
      <c r="F17" s="118">
        <v>2000</v>
      </c>
      <c r="G17" s="118">
        <v>0</v>
      </c>
      <c r="H17" s="118">
        <v>2000</v>
      </c>
      <c r="I17" s="118">
        <v>0</v>
      </c>
      <c r="J17" s="118">
        <v>2000</v>
      </c>
      <c r="K17" s="118">
        <f t="shared" si="2"/>
        <v>10000</v>
      </c>
    </row>
    <row r="18" spans="1:11" ht="12.75">
      <c r="A18" s="140" t="s">
        <v>3</v>
      </c>
      <c r="B18" s="118">
        <v>359531</v>
      </c>
      <c r="C18" s="118">
        <v>368559</v>
      </c>
      <c r="D18" s="118">
        <v>368559</v>
      </c>
      <c r="E18" s="118">
        <v>353559</v>
      </c>
      <c r="F18" s="118">
        <v>348559</v>
      </c>
      <c r="G18" s="118">
        <v>348559</v>
      </c>
      <c r="H18" s="118">
        <v>348559</v>
      </c>
      <c r="I18" s="118">
        <v>348559</v>
      </c>
      <c r="J18" s="118">
        <v>348559</v>
      </c>
      <c r="K18" s="118">
        <f t="shared" si="2"/>
        <v>3193003</v>
      </c>
    </row>
    <row r="19" spans="1:11" ht="12.75">
      <c r="A19" s="169"/>
      <c r="B19" s="118"/>
      <c r="C19" s="118"/>
      <c r="D19" s="118"/>
      <c r="E19" s="118"/>
      <c r="F19" s="118"/>
      <c r="G19" s="118"/>
      <c r="H19" s="118"/>
      <c r="I19" s="118"/>
      <c r="J19" s="118"/>
      <c r="K19" s="132"/>
    </row>
    <row r="20" spans="1:11" ht="12.75">
      <c r="A20" s="143" t="s">
        <v>47</v>
      </c>
      <c r="B20" s="142">
        <f>SUM(B21:B27)</f>
        <v>1619036</v>
      </c>
      <c r="C20" s="142">
        <f aca="true" t="shared" si="3" ref="C20:J20">SUM(C21:C27)</f>
        <v>4007236</v>
      </c>
      <c r="D20" s="142">
        <f t="shared" si="3"/>
        <v>4003036</v>
      </c>
      <c r="E20" s="142">
        <f t="shared" si="3"/>
        <v>3686736</v>
      </c>
      <c r="F20" s="142">
        <f t="shared" si="3"/>
        <v>2367536</v>
      </c>
      <c r="G20" s="142">
        <f t="shared" si="3"/>
        <v>2925286</v>
      </c>
      <c r="H20" s="142">
        <f t="shared" si="3"/>
        <v>2251086</v>
      </c>
      <c r="I20" s="142">
        <f t="shared" si="3"/>
        <v>7079336</v>
      </c>
      <c r="J20" s="142">
        <f t="shared" si="3"/>
        <v>2789536</v>
      </c>
      <c r="K20" s="142">
        <f aca="true" t="shared" si="4" ref="K20:K27">SUM(B20:J20)</f>
        <v>30728824</v>
      </c>
    </row>
    <row r="21" spans="1:11" ht="12.75">
      <c r="A21" s="140" t="s">
        <v>131</v>
      </c>
      <c r="B21" s="118">
        <v>210000</v>
      </c>
      <c r="C21" s="118">
        <v>760000</v>
      </c>
      <c r="D21" s="118">
        <v>1835000</v>
      </c>
      <c r="E21" s="118">
        <v>885000</v>
      </c>
      <c r="F21" s="118">
        <v>335000</v>
      </c>
      <c r="G21" s="118">
        <v>893750</v>
      </c>
      <c r="H21" s="118">
        <v>343750</v>
      </c>
      <c r="I21" s="118">
        <v>2945000</v>
      </c>
      <c r="J21" s="118">
        <v>385000</v>
      </c>
      <c r="K21" s="118">
        <f t="shared" si="4"/>
        <v>8592500</v>
      </c>
    </row>
    <row r="22" spans="1:11" ht="12.75">
      <c r="A22" s="140" t="s">
        <v>54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>
        <f t="shared" si="4"/>
        <v>0</v>
      </c>
    </row>
    <row r="23" spans="1:11" ht="12.75">
      <c r="A23" s="140" t="s">
        <v>55</v>
      </c>
      <c r="B23" s="118">
        <v>303125</v>
      </c>
      <c r="C23" s="118">
        <v>1823125</v>
      </c>
      <c r="D23" s="118">
        <v>1062125</v>
      </c>
      <c r="E23" s="118">
        <v>872125</v>
      </c>
      <c r="F23" s="118">
        <v>427125</v>
      </c>
      <c r="G23" s="118">
        <v>302125</v>
      </c>
      <c r="H23" s="118">
        <v>302125</v>
      </c>
      <c r="I23" s="118">
        <v>302125</v>
      </c>
      <c r="J23" s="118">
        <v>302125</v>
      </c>
      <c r="K23" s="118">
        <f t="shared" si="4"/>
        <v>5696125</v>
      </c>
    </row>
    <row r="24" spans="1:11" ht="12.75">
      <c r="A24" s="140" t="s">
        <v>56</v>
      </c>
      <c r="B24" s="118">
        <v>250000</v>
      </c>
      <c r="C24" s="118">
        <v>250000</v>
      </c>
      <c r="D24" s="118">
        <v>250000</v>
      </c>
      <c r="E24" s="118">
        <v>250000</v>
      </c>
      <c r="F24" s="118">
        <v>250000</v>
      </c>
      <c r="G24" s="118">
        <v>250000</v>
      </c>
      <c r="H24" s="118">
        <v>250000</v>
      </c>
      <c r="I24" s="118">
        <v>250000</v>
      </c>
      <c r="J24" s="118">
        <v>250000</v>
      </c>
      <c r="K24" s="118">
        <f t="shared" si="4"/>
        <v>2250000</v>
      </c>
    </row>
    <row r="25" spans="1:11" ht="12.75">
      <c r="A25" s="140" t="s">
        <v>57</v>
      </c>
      <c r="B25" s="118">
        <v>543750</v>
      </c>
      <c r="C25" s="118">
        <v>871750</v>
      </c>
      <c r="D25" s="118">
        <v>543750</v>
      </c>
      <c r="E25" s="118">
        <v>1371750</v>
      </c>
      <c r="F25" s="118">
        <v>1043750</v>
      </c>
      <c r="G25" s="118">
        <v>1171750</v>
      </c>
      <c r="H25" s="118">
        <v>1043750</v>
      </c>
      <c r="I25" s="118">
        <v>3271750</v>
      </c>
      <c r="J25" s="118">
        <v>1543750</v>
      </c>
      <c r="K25" s="118">
        <f t="shared" si="4"/>
        <v>11405750</v>
      </c>
    </row>
    <row r="26" spans="1:11" ht="12.75">
      <c r="A26" s="140" t="s">
        <v>3</v>
      </c>
      <c r="B26" s="118">
        <v>210000</v>
      </c>
      <c r="C26" s="118">
        <v>210000</v>
      </c>
      <c r="D26" s="118">
        <v>210000</v>
      </c>
      <c r="E26" s="118">
        <v>210000</v>
      </c>
      <c r="F26" s="118">
        <v>210000</v>
      </c>
      <c r="G26" s="118">
        <v>210000</v>
      </c>
      <c r="H26" s="118">
        <v>210000</v>
      </c>
      <c r="I26" s="118">
        <v>210000</v>
      </c>
      <c r="J26" s="118">
        <v>210000</v>
      </c>
      <c r="K26" s="118">
        <f t="shared" si="4"/>
        <v>1890000</v>
      </c>
    </row>
    <row r="27" spans="1:11" ht="12.75">
      <c r="A27" s="143" t="s">
        <v>355</v>
      </c>
      <c r="B27" s="118">
        <v>102161</v>
      </c>
      <c r="C27" s="118">
        <v>92361</v>
      </c>
      <c r="D27" s="118">
        <v>102161</v>
      </c>
      <c r="E27" s="118">
        <v>97861</v>
      </c>
      <c r="F27" s="118">
        <v>101661</v>
      </c>
      <c r="G27" s="118">
        <v>97661</v>
      </c>
      <c r="H27" s="118">
        <v>101461</v>
      </c>
      <c r="I27" s="118">
        <v>100461</v>
      </c>
      <c r="J27" s="118">
        <v>98661</v>
      </c>
      <c r="K27" s="118">
        <f t="shared" si="4"/>
        <v>894449</v>
      </c>
    </row>
    <row r="28" spans="1:11" ht="12.75">
      <c r="A28" s="169"/>
      <c r="B28" s="118"/>
      <c r="C28" s="118"/>
      <c r="D28" s="118"/>
      <c r="E28" s="118"/>
      <c r="F28" s="118"/>
      <c r="G28" s="118"/>
      <c r="H28" s="118"/>
      <c r="I28" s="118"/>
      <c r="J28" s="118"/>
      <c r="K28" s="132"/>
    </row>
    <row r="29" spans="1:11" ht="12.75">
      <c r="A29" s="143" t="s">
        <v>288</v>
      </c>
      <c r="B29" s="142">
        <f aca="true" t="shared" si="5" ref="B29:K29">SUM(B30:B36)</f>
        <v>6867384</v>
      </c>
      <c r="C29" s="142">
        <f t="shared" si="5"/>
        <v>5779200</v>
      </c>
      <c r="D29" s="142">
        <f t="shared" si="5"/>
        <v>5489000</v>
      </c>
      <c r="E29" s="142">
        <f t="shared" si="5"/>
        <v>5843400</v>
      </c>
      <c r="F29" s="142">
        <f t="shared" si="5"/>
        <v>5489000</v>
      </c>
      <c r="G29" s="142">
        <f t="shared" si="5"/>
        <v>5479000</v>
      </c>
      <c r="H29" s="142">
        <f t="shared" si="5"/>
        <v>5853400</v>
      </c>
      <c r="I29" s="142">
        <f t="shared" si="5"/>
        <v>5479000</v>
      </c>
      <c r="J29" s="142">
        <f t="shared" si="5"/>
        <v>5489000</v>
      </c>
      <c r="K29" s="142">
        <f t="shared" si="5"/>
        <v>51768384</v>
      </c>
    </row>
    <row r="30" spans="1:11" ht="12.75">
      <c r="A30" s="140" t="s">
        <v>253</v>
      </c>
      <c r="B30" s="118">
        <v>3650000</v>
      </c>
      <c r="C30" s="118">
        <v>3650000</v>
      </c>
      <c r="D30" s="118">
        <v>3650000</v>
      </c>
      <c r="E30" s="118">
        <v>3650000</v>
      </c>
      <c r="F30" s="118">
        <v>3650000</v>
      </c>
      <c r="G30" s="118">
        <v>3650000</v>
      </c>
      <c r="H30" s="118">
        <v>3650000</v>
      </c>
      <c r="I30" s="118">
        <v>3650000</v>
      </c>
      <c r="J30" s="118">
        <v>3650000</v>
      </c>
      <c r="K30" s="118">
        <f aca="true" t="shared" si="6" ref="K30:K36">SUM(B30:J30)</f>
        <v>32850000</v>
      </c>
    </row>
    <row r="31" spans="1:11" ht="12.75">
      <c r="A31" s="140" t="s">
        <v>58</v>
      </c>
      <c r="B31" s="118">
        <v>1752800</v>
      </c>
      <c r="C31" s="118">
        <v>1750000</v>
      </c>
      <c r="D31" s="118">
        <v>1450000</v>
      </c>
      <c r="E31" s="118">
        <v>1450000</v>
      </c>
      <c r="F31" s="118">
        <v>1450000</v>
      </c>
      <c r="G31" s="118">
        <v>1450000</v>
      </c>
      <c r="H31" s="118">
        <v>1450000</v>
      </c>
      <c r="I31" s="118">
        <v>1450000</v>
      </c>
      <c r="J31" s="118">
        <v>1450000</v>
      </c>
      <c r="K31" s="118">
        <f t="shared" si="6"/>
        <v>13652800</v>
      </c>
    </row>
    <row r="32" spans="1:11" ht="12.75">
      <c r="A32" s="140" t="s">
        <v>132</v>
      </c>
      <c r="B32" s="118">
        <v>11000</v>
      </c>
      <c r="C32" s="118">
        <v>11000</v>
      </c>
      <c r="D32" s="118">
        <v>11000</v>
      </c>
      <c r="E32" s="118">
        <v>11000</v>
      </c>
      <c r="F32" s="118">
        <v>11000</v>
      </c>
      <c r="G32" s="118">
        <v>11000</v>
      </c>
      <c r="H32" s="118">
        <v>11000</v>
      </c>
      <c r="I32" s="118">
        <v>11000</v>
      </c>
      <c r="J32" s="118">
        <v>11000</v>
      </c>
      <c r="K32" s="118">
        <f t="shared" si="6"/>
        <v>99000</v>
      </c>
    </row>
    <row r="33" spans="1:11" ht="12.75">
      <c r="A33" s="140" t="s">
        <v>60</v>
      </c>
      <c r="B33" s="118">
        <v>330299</v>
      </c>
      <c r="C33" s="118">
        <v>328000</v>
      </c>
      <c r="D33" s="118">
        <v>328000</v>
      </c>
      <c r="E33" s="118">
        <v>328000</v>
      </c>
      <c r="F33" s="118">
        <v>328000</v>
      </c>
      <c r="G33" s="118">
        <v>328000</v>
      </c>
      <c r="H33" s="118">
        <v>328000</v>
      </c>
      <c r="I33" s="118">
        <v>328000</v>
      </c>
      <c r="J33" s="118">
        <v>328000</v>
      </c>
      <c r="K33" s="118">
        <f t="shared" si="6"/>
        <v>2954299</v>
      </c>
    </row>
    <row r="34" spans="1:11" ht="12.75">
      <c r="A34" s="140" t="s">
        <v>59</v>
      </c>
      <c r="B34" s="118">
        <v>25600</v>
      </c>
      <c r="C34" s="118">
        <v>25600</v>
      </c>
      <c r="D34" s="118">
        <v>25400</v>
      </c>
      <c r="E34" s="118">
        <v>25400</v>
      </c>
      <c r="F34" s="118">
        <v>25400</v>
      </c>
      <c r="G34" s="118">
        <v>25400</v>
      </c>
      <c r="H34" s="118">
        <v>25400</v>
      </c>
      <c r="I34" s="118">
        <v>25400</v>
      </c>
      <c r="J34" s="118">
        <v>25400</v>
      </c>
      <c r="K34" s="118">
        <f t="shared" si="6"/>
        <v>229000</v>
      </c>
    </row>
    <row r="35" spans="1:11" ht="12.75">
      <c r="A35" s="140" t="s">
        <v>144</v>
      </c>
      <c r="B35" s="118">
        <v>0</v>
      </c>
      <c r="C35" s="118">
        <v>0</v>
      </c>
      <c r="D35" s="118">
        <v>0</v>
      </c>
      <c r="E35" s="118">
        <v>0</v>
      </c>
      <c r="F35" s="118">
        <v>0</v>
      </c>
      <c r="G35" s="118">
        <v>0</v>
      </c>
      <c r="H35" s="118">
        <v>0</v>
      </c>
      <c r="I35" s="118">
        <v>0</v>
      </c>
      <c r="J35" s="118">
        <v>0</v>
      </c>
      <c r="K35" s="118">
        <f t="shared" si="6"/>
        <v>0</v>
      </c>
    </row>
    <row r="36" spans="1:11" ht="12.75">
      <c r="A36" s="140" t="s">
        <v>3</v>
      </c>
      <c r="B36" s="118">
        <v>1097685</v>
      </c>
      <c r="C36" s="118">
        <v>14600</v>
      </c>
      <c r="D36" s="118">
        <v>24600</v>
      </c>
      <c r="E36" s="118">
        <v>379000</v>
      </c>
      <c r="F36" s="118">
        <v>24600</v>
      </c>
      <c r="G36" s="118">
        <v>14600</v>
      </c>
      <c r="H36" s="118">
        <v>389000</v>
      </c>
      <c r="I36" s="118">
        <v>14600</v>
      </c>
      <c r="J36" s="118">
        <v>24600</v>
      </c>
      <c r="K36" s="118">
        <f t="shared" si="6"/>
        <v>1983285</v>
      </c>
    </row>
    <row r="37" spans="1:11" ht="12.75">
      <c r="A37" s="169"/>
      <c r="B37" s="118"/>
      <c r="C37" s="118"/>
      <c r="D37" s="118"/>
      <c r="E37" s="118"/>
      <c r="F37" s="118"/>
      <c r="G37" s="118"/>
      <c r="H37" s="118"/>
      <c r="I37" s="118"/>
      <c r="J37" s="118"/>
      <c r="K37" s="132"/>
    </row>
    <row r="38" spans="1:11" ht="12.75">
      <c r="A38" s="143" t="s">
        <v>48</v>
      </c>
      <c r="B38" s="142">
        <f>SUM(B39:B40)</f>
        <v>2058000</v>
      </c>
      <c r="C38" s="142">
        <f aca="true" t="shared" si="7" ref="C38:K38">SUM(C39:C40)</f>
        <v>2050900</v>
      </c>
      <c r="D38" s="142">
        <f t="shared" si="7"/>
        <v>1990900</v>
      </c>
      <c r="E38" s="142">
        <f t="shared" si="7"/>
        <v>2012000</v>
      </c>
      <c r="F38" s="142">
        <f t="shared" si="7"/>
        <v>1549000</v>
      </c>
      <c r="G38" s="142">
        <f t="shared" si="7"/>
        <v>1500000</v>
      </c>
      <c r="H38" s="142">
        <f t="shared" si="7"/>
        <v>1500000</v>
      </c>
      <c r="I38" s="142">
        <f t="shared" si="7"/>
        <v>1500000</v>
      </c>
      <c r="J38" s="142">
        <f t="shared" si="7"/>
        <v>1500000</v>
      </c>
      <c r="K38" s="142">
        <f t="shared" si="7"/>
        <v>15660800</v>
      </c>
    </row>
    <row r="39" spans="1:11" ht="12.75">
      <c r="A39" s="140" t="s">
        <v>61</v>
      </c>
      <c r="B39" s="118">
        <v>2058000</v>
      </c>
      <c r="C39" s="118">
        <v>2050900</v>
      </c>
      <c r="D39" s="118">
        <v>1990900</v>
      </c>
      <c r="E39" s="118">
        <v>2012000</v>
      </c>
      <c r="F39" s="118">
        <v>1549000</v>
      </c>
      <c r="G39" s="118">
        <v>1500000</v>
      </c>
      <c r="H39" s="118">
        <v>1500000</v>
      </c>
      <c r="I39" s="118">
        <v>1500000</v>
      </c>
      <c r="J39" s="118">
        <v>1500000</v>
      </c>
      <c r="K39" s="118">
        <f>SUM(B39:J39)</f>
        <v>15660800</v>
      </c>
    </row>
    <row r="40" spans="1:11" ht="12.75">
      <c r="A40" s="140" t="s">
        <v>62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>
        <f>SUM(B40:J40)</f>
        <v>0</v>
      </c>
    </row>
    <row r="41" spans="1:11" ht="12.75">
      <c r="A41" s="169"/>
      <c r="B41" s="118"/>
      <c r="C41" s="118"/>
      <c r="D41" s="118"/>
      <c r="E41" s="118"/>
      <c r="F41" s="118"/>
      <c r="G41" s="118"/>
      <c r="H41" s="118"/>
      <c r="I41" s="118"/>
      <c r="J41" s="118"/>
      <c r="K41" s="132"/>
    </row>
    <row r="42" spans="1:11" ht="12.75">
      <c r="A42" s="143" t="s">
        <v>116</v>
      </c>
      <c r="B42" s="142">
        <f>SUM(B43:B46)</f>
        <v>6258750</v>
      </c>
      <c r="C42" s="142">
        <f aca="true" t="shared" si="8" ref="C42:K42">SUM(C43:C46)</f>
        <v>5996630</v>
      </c>
      <c r="D42" s="142">
        <f t="shared" si="8"/>
        <v>12625430.71</v>
      </c>
      <c r="E42" s="142">
        <f t="shared" si="8"/>
        <v>5688400</v>
      </c>
      <c r="F42" s="142">
        <f t="shared" si="8"/>
        <v>5738400</v>
      </c>
      <c r="G42" s="142">
        <f t="shared" si="8"/>
        <v>5688400</v>
      </c>
      <c r="H42" s="142">
        <f t="shared" si="8"/>
        <v>5738400</v>
      </c>
      <c r="I42" s="142">
        <f t="shared" si="8"/>
        <v>5688400</v>
      </c>
      <c r="J42" s="142">
        <f t="shared" si="8"/>
        <v>5738400</v>
      </c>
      <c r="K42" s="142">
        <f t="shared" si="8"/>
        <v>59161210.71</v>
      </c>
    </row>
    <row r="43" spans="1:11" ht="12.75">
      <c r="A43" s="140" t="s">
        <v>63</v>
      </c>
      <c r="B43" s="118">
        <v>4994750</v>
      </c>
      <c r="C43" s="118">
        <v>4844750</v>
      </c>
      <c r="D43" s="118">
        <v>8906250</v>
      </c>
      <c r="E43" s="118">
        <v>4844750</v>
      </c>
      <c r="F43" s="118">
        <v>4894750</v>
      </c>
      <c r="G43" s="118">
        <v>4844750</v>
      </c>
      <c r="H43" s="118">
        <v>4894750</v>
      </c>
      <c r="I43" s="118">
        <v>4844750</v>
      </c>
      <c r="J43" s="118">
        <v>4894750</v>
      </c>
      <c r="K43" s="118">
        <f>SUM(B43:J43)</f>
        <v>47964250</v>
      </c>
    </row>
    <row r="44" spans="1:11" ht="12.75">
      <c r="A44" s="140" t="s">
        <v>376</v>
      </c>
      <c r="B44" s="118">
        <v>1264000</v>
      </c>
      <c r="C44" s="118">
        <v>1151880</v>
      </c>
      <c r="D44" s="118">
        <v>3719180.71</v>
      </c>
      <c r="E44" s="118">
        <v>843650</v>
      </c>
      <c r="F44" s="118">
        <v>843650</v>
      </c>
      <c r="G44" s="118">
        <v>843650</v>
      </c>
      <c r="H44" s="118">
        <v>843650</v>
      </c>
      <c r="I44" s="118">
        <v>843650</v>
      </c>
      <c r="J44" s="118">
        <v>843650</v>
      </c>
      <c r="K44" s="118">
        <f>SUM(B44:J44)</f>
        <v>11196960.71</v>
      </c>
    </row>
    <row r="45" spans="1:11" ht="12.75">
      <c r="A45" s="140" t="s">
        <v>168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>
        <f>SUM(B45:J45)</f>
        <v>0</v>
      </c>
    </row>
    <row r="46" spans="1:11" ht="12.75">
      <c r="A46" s="144" t="s">
        <v>64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>
        <f>SUM(B46:J46)</f>
        <v>0</v>
      </c>
    </row>
    <row r="47" spans="1:11" ht="12.75">
      <c r="A47" s="145"/>
      <c r="B47" s="122"/>
      <c r="C47" s="122"/>
      <c r="D47" s="122"/>
      <c r="E47" s="122"/>
      <c r="F47" s="122"/>
      <c r="G47" s="122"/>
      <c r="H47" s="122"/>
      <c r="I47" s="122"/>
      <c r="J47" s="122"/>
      <c r="K47" s="122"/>
    </row>
    <row r="48" spans="1:11" ht="12.75">
      <c r="A48" s="203"/>
      <c r="B48" s="133"/>
      <c r="C48" s="147"/>
      <c r="D48" s="133"/>
      <c r="E48" s="147"/>
      <c r="F48" s="133"/>
      <c r="G48" s="147"/>
      <c r="H48" s="133"/>
      <c r="I48" s="133"/>
      <c r="J48" s="147"/>
      <c r="K48" s="126"/>
    </row>
    <row r="49" spans="1:11" ht="12.75">
      <c r="A49" s="148" t="s">
        <v>133</v>
      </c>
      <c r="B49" s="142">
        <f>SUM(B50:B60)</f>
        <v>1500100</v>
      </c>
      <c r="C49" s="142">
        <f aca="true" t="shared" si="9" ref="C49:K49">SUM(C50:C60)</f>
        <v>3003066.31</v>
      </c>
      <c r="D49" s="142">
        <f t="shared" si="9"/>
        <v>2989510</v>
      </c>
      <c r="E49" s="142">
        <f t="shared" si="9"/>
        <v>1046510</v>
      </c>
      <c r="F49" s="142">
        <f t="shared" si="9"/>
        <v>1046510</v>
      </c>
      <c r="G49" s="142">
        <f t="shared" si="9"/>
        <v>1046510</v>
      </c>
      <c r="H49" s="142">
        <f t="shared" si="9"/>
        <v>1046510</v>
      </c>
      <c r="I49" s="142">
        <f t="shared" si="9"/>
        <v>1046510</v>
      </c>
      <c r="J49" s="142">
        <f t="shared" si="9"/>
        <v>1046460</v>
      </c>
      <c r="K49" s="142">
        <f t="shared" si="9"/>
        <v>13771686.31</v>
      </c>
    </row>
    <row r="50" spans="1:11" ht="12.75">
      <c r="A50" s="95" t="s">
        <v>254</v>
      </c>
      <c r="B50" s="123"/>
      <c r="C50" s="125"/>
      <c r="D50" s="123"/>
      <c r="E50" s="125"/>
      <c r="F50" s="123"/>
      <c r="G50" s="125"/>
      <c r="H50" s="123"/>
      <c r="I50" s="123"/>
      <c r="J50" s="125"/>
      <c r="K50" s="118">
        <f aca="true" t="shared" si="10" ref="K50:K60">SUM(B50:J50)</f>
        <v>0</v>
      </c>
    </row>
    <row r="51" spans="1:11" ht="12.75">
      <c r="A51" s="95" t="s">
        <v>55</v>
      </c>
      <c r="B51" s="123"/>
      <c r="C51" s="125"/>
      <c r="D51" s="123"/>
      <c r="E51" s="125"/>
      <c r="F51" s="123"/>
      <c r="G51" s="125"/>
      <c r="H51" s="123"/>
      <c r="I51" s="123"/>
      <c r="J51" s="125"/>
      <c r="K51" s="118">
        <f t="shared" si="10"/>
        <v>0</v>
      </c>
    </row>
    <row r="52" spans="1:11" ht="12.75">
      <c r="A52" s="95" t="s">
        <v>438</v>
      </c>
      <c r="B52" s="123"/>
      <c r="C52" s="125"/>
      <c r="D52" s="123"/>
      <c r="E52" s="125"/>
      <c r="F52" s="123"/>
      <c r="G52" s="125"/>
      <c r="H52" s="123"/>
      <c r="I52" s="123"/>
      <c r="J52" s="125"/>
      <c r="K52" s="118">
        <f t="shared" si="10"/>
        <v>0</v>
      </c>
    </row>
    <row r="53" spans="1:11" ht="12.75">
      <c r="A53" s="95" t="s">
        <v>378</v>
      </c>
      <c r="B53" s="123"/>
      <c r="C53" s="125"/>
      <c r="D53" s="123"/>
      <c r="E53" s="125"/>
      <c r="F53" s="123"/>
      <c r="G53" s="125"/>
      <c r="H53" s="123"/>
      <c r="I53" s="123"/>
      <c r="J53" s="125"/>
      <c r="K53" s="118">
        <f t="shared" si="10"/>
        <v>0</v>
      </c>
    </row>
    <row r="54" spans="1:11" ht="12.75">
      <c r="A54" s="95" t="s">
        <v>379</v>
      </c>
      <c r="B54" s="123"/>
      <c r="C54" s="125"/>
      <c r="D54" s="123"/>
      <c r="E54" s="125"/>
      <c r="F54" s="123"/>
      <c r="G54" s="125"/>
      <c r="H54" s="123"/>
      <c r="I54" s="123"/>
      <c r="J54" s="125"/>
      <c r="K54" s="118">
        <f t="shared" si="10"/>
        <v>0</v>
      </c>
    </row>
    <row r="55" spans="1:11" ht="12.75">
      <c r="A55" s="95" t="s">
        <v>451</v>
      </c>
      <c r="B55" s="123">
        <v>100</v>
      </c>
      <c r="C55" s="125">
        <v>100</v>
      </c>
      <c r="D55" s="123">
        <v>100</v>
      </c>
      <c r="E55" s="125">
        <v>100</v>
      </c>
      <c r="F55" s="123">
        <v>100</v>
      </c>
      <c r="G55" s="125">
        <v>100</v>
      </c>
      <c r="H55" s="123">
        <v>100</v>
      </c>
      <c r="I55" s="123">
        <v>100</v>
      </c>
      <c r="J55" s="125">
        <v>50</v>
      </c>
      <c r="K55" s="118">
        <f t="shared" si="10"/>
        <v>850</v>
      </c>
    </row>
    <row r="56" spans="1:11" ht="12.75">
      <c r="A56" s="95" t="s">
        <v>445</v>
      </c>
      <c r="B56" s="123"/>
      <c r="C56" s="125"/>
      <c r="D56" s="123"/>
      <c r="E56" s="125"/>
      <c r="F56" s="123"/>
      <c r="G56" s="125"/>
      <c r="H56" s="123"/>
      <c r="I56" s="123"/>
      <c r="J56" s="125"/>
      <c r="K56" s="118">
        <f t="shared" si="10"/>
        <v>0</v>
      </c>
    </row>
    <row r="57" spans="1:11" ht="12.75">
      <c r="A57" s="95" t="s">
        <v>437</v>
      </c>
      <c r="B57" s="123"/>
      <c r="C57" s="125"/>
      <c r="D57" s="123"/>
      <c r="E57" s="125"/>
      <c r="F57" s="123"/>
      <c r="G57" s="125"/>
      <c r="H57" s="123"/>
      <c r="I57" s="123"/>
      <c r="J57" s="125"/>
      <c r="K57" s="118">
        <f t="shared" si="10"/>
        <v>0</v>
      </c>
    </row>
    <row r="58" spans="1:11" ht="12.75">
      <c r="A58" s="95" t="s">
        <v>380</v>
      </c>
      <c r="B58" s="123"/>
      <c r="C58" s="125"/>
      <c r="D58" s="123"/>
      <c r="E58" s="125"/>
      <c r="F58" s="123"/>
      <c r="G58" s="125"/>
      <c r="H58" s="123"/>
      <c r="I58" s="123"/>
      <c r="J58" s="125"/>
      <c r="K58" s="118">
        <f t="shared" si="10"/>
        <v>0</v>
      </c>
    </row>
    <row r="59" spans="1:11" ht="12.75">
      <c r="A59" s="95" t="s">
        <v>381</v>
      </c>
      <c r="B59" s="123">
        <v>1500000</v>
      </c>
      <c r="C59" s="125">
        <v>1454066.31</v>
      </c>
      <c r="D59" s="123">
        <v>0</v>
      </c>
      <c r="E59" s="125">
        <v>0</v>
      </c>
      <c r="F59" s="123">
        <v>0</v>
      </c>
      <c r="G59" s="125">
        <v>0</v>
      </c>
      <c r="H59" s="123">
        <v>0</v>
      </c>
      <c r="I59" s="123">
        <v>0</v>
      </c>
      <c r="J59" s="125">
        <v>0</v>
      </c>
      <c r="K59" s="118">
        <f t="shared" si="10"/>
        <v>2954066.31</v>
      </c>
    </row>
    <row r="60" spans="1:11" ht="12.75">
      <c r="A60" s="95" t="s">
        <v>452</v>
      </c>
      <c r="B60" s="118">
        <v>0</v>
      </c>
      <c r="C60" s="119">
        <v>1548900</v>
      </c>
      <c r="D60" s="118">
        <v>2989410</v>
      </c>
      <c r="E60" s="119">
        <v>1046410</v>
      </c>
      <c r="F60" s="118">
        <v>1046410</v>
      </c>
      <c r="G60" s="119">
        <v>1046410</v>
      </c>
      <c r="H60" s="118">
        <v>1046410</v>
      </c>
      <c r="I60" s="118">
        <v>1046410</v>
      </c>
      <c r="J60" s="119">
        <v>1046410</v>
      </c>
      <c r="K60" s="118">
        <f t="shared" si="10"/>
        <v>10816770</v>
      </c>
    </row>
    <row r="61" spans="1:11" ht="12.75">
      <c r="A61" s="148" t="s">
        <v>21</v>
      </c>
      <c r="B61" s="142">
        <f>SUM(B62:B90)</f>
        <v>21236850.68</v>
      </c>
      <c r="C61" s="142">
        <f aca="true" t="shared" si="11" ref="C61:K61">SUM(C62:C90)</f>
        <v>16719398.84</v>
      </c>
      <c r="D61" s="142">
        <f t="shared" si="11"/>
        <v>12405000</v>
      </c>
      <c r="E61" s="142">
        <f t="shared" si="11"/>
        <v>18944200</v>
      </c>
      <c r="F61" s="142">
        <f t="shared" si="11"/>
        <v>14359225</v>
      </c>
      <c r="G61" s="142">
        <f t="shared" si="11"/>
        <v>16162225</v>
      </c>
      <c r="H61" s="142">
        <f t="shared" si="11"/>
        <v>15309225</v>
      </c>
      <c r="I61" s="142">
        <f t="shared" si="11"/>
        <v>14359225</v>
      </c>
      <c r="J61" s="142">
        <f t="shared" si="11"/>
        <v>14162225</v>
      </c>
      <c r="K61" s="142">
        <f t="shared" si="11"/>
        <v>143657574.51999998</v>
      </c>
    </row>
    <row r="62" spans="1:11" ht="12.75">
      <c r="A62" s="95" t="s">
        <v>308</v>
      </c>
      <c r="B62" s="123">
        <v>6345000</v>
      </c>
      <c r="C62" s="125">
        <v>5753000</v>
      </c>
      <c r="D62" s="123">
        <v>6345000</v>
      </c>
      <c r="E62" s="125">
        <v>6184000</v>
      </c>
      <c r="F62" s="123">
        <v>6345000</v>
      </c>
      <c r="G62" s="125">
        <v>6148000</v>
      </c>
      <c r="H62" s="123">
        <v>6345000</v>
      </c>
      <c r="I62" s="123">
        <v>6345000</v>
      </c>
      <c r="J62" s="125">
        <v>6148000</v>
      </c>
      <c r="K62" s="118">
        <f aca="true" t="shared" si="12" ref="K62:K90">SUM(B62:J62)</f>
        <v>55958000</v>
      </c>
    </row>
    <row r="63" spans="1:11" ht="12.75">
      <c r="A63" s="95" t="s">
        <v>404</v>
      </c>
      <c r="B63" s="123"/>
      <c r="C63" s="125"/>
      <c r="D63" s="123"/>
      <c r="E63" s="125"/>
      <c r="F63" s="123"/>
      <c r="G63" s="125"/>
      <c r="H63" s="123"/>
      <c r="I63" s="123"/>
      <c r="J63" s="125"/>
      <c r="K63" s="118">
        <f t="shared" si="12"/>
        <v>0</v>
      </c>
    </row>
    <row r="64" spans="1:11" ht="12.75">
      <c r="A64" s="95" t="s">
        <v>391</v>
      </c>
      <c r="B64" s="123"/>
      <c r="C64" s="125"/>
      <c r="D64" s="123"/>
      <c r="E64" s="125"/>
      <c r="F64" s="123"/>
      <c r="G64" s="125"/>
      <c r="H64" s="123"/>
      <c r="I64" s="123"/>
      <c r="J64" s="125"/>
      <c r="K64" s="118">
        <f t="shared" si="12"/>
        <v>0</v>
      </c>
    </row>
    <row r="65" spans="1:11" ht="12.75">
      <c r="A65" s="95" t="s">
        <v>386</v>
      </c>
      <c r="B65" s="123"/>
      <c r="C65" s="125"/>
      <c r="D65" s="123"/>
      <c r="E65" s="125"/>
      <c r="F65" s="123"/>
      <c r="G65" s="125"/>
      <c r="H65" s="123"/>
      <c r="I65" s="123"/>
      <c r="J65" s="125"/>
      <c r="K65" s="118">
        <f t="shared" si="12"/>
        <v>0</v>
      </c>
    </row>
    <row r="66" spans="1:11" ht="12.75">
      <c r="A66" s="95" t="s">
        <v>454</v>
      </c>
      <c r="B66" s="123">
        <v>52000</v>
      </c>
      <c r="C66" s="125">
        <v>50000</v>
      </c>
      <c r="D66" s="123">
        <v>50000</v>
      </c>
      <c r="E66" s="125">
        <v>50000</v>
      </c>
      <c r="F66" s="123">
        <v>50000</v>
      </c>
      <c r="G66" s="125">
        <v>2050000</v>
      </c>
      <c r="H66" s="123">
        <v>50000</v>
      </c>
      <c r="I66" s="123">
        <v>50000</v>
      </c>
      <c r="J66" s="125">
        <v>50000</v>
      </c>
      <c r="K66" s="118">
        <f t="shared" si="12"/>
        <v>2452000</v>
      </c>
    </row>
    <row r="67" spans="1:11" ht="12.75">
      <c r="A67" s="95" t="s">
        <v>392</v>
      </c>
      <c r="B67" s="123"/>
      <c r="C67" s="125"/>
      <c r="D67" s="123"/>
      <c r="E67" s="125"/>
      <c r="F67" s="123"/>
      <c r="G67" s="125"/>
      <c r="H67" s="123"/>
      <c r="I67" s="123"/>
      <c r="J67" s="125"/>
      <c r="K67" s="118">
        <f t="shared" si="12"/>
        <v>0</v>
      </c>
    </row>
    <row r="68" spans="1:11" ht="12.75">
      <c r="A68" s="95" t="s">
        <v>387</v>
      </c>
      <c r="B68" s="123"/>
      <c r="C68" s="125"/>
      <c r="D68" s="123"/>
      <c r="E68" s="125"/>
      <c r="F68" s="123"/>
      <c r="G68" s="125"/>
      <c r="H68" s="123"/>
      <c r="I68" s="123"/>
      <c r="J68" s="125"/>
      <c r="K68" s="118">
        <f t="shared" si="12"/>
        <v>0</v>
      </c>
    </row>
    <row r="69" spans="1:11" ht="12.75">
      <c r="A69" s="95" t="s">
        <v>455</v>
      </c>
      <c r="B69" s="123">
        <v>120000</v>
      </c>
      <c r="C69" s="125">
        <v>120000</v>
      </c>
      <c r="D69" s="123">
        <v>120000</v>
      </c>
      <c r="E69" s="125">
        <v>120000</v>
      </c>
      <c r="F69" s="123">
        <v>120000</v>
      </c>
      <c r="G69" s="125">
        <v>120000</v>
      </c>
      <c r="H69" s="123">
        <v>120000</v>
      </c>
      <c r="I69" s="123">
        <v>120000</v>
      </c>
      <c r="J69" s="125">
        <v>120000</v>
      </c>
      <c r="K69" s="118">
        <f t="shared" si="12"/>
        <v>1080000</v>
      </c>
    </row>
    <row r="70" spans="1:11" ht="12.75">
      <c r="A70" s="95" t="s">
        <v>393</v>
      </c>
      <c r="B70" s="123"/>
      <c r="C70" s="125"/>
      <c r="D70" s="123"/>
      <c r="E70" s="125"/>
      <c r="F70" s="123"/>
      <c r="G70" s="125"/>
      <c r="H70" s="123"/>
      <c r="I70" s="123"/>
      <c r="J70" s="125"/>
      <c r="K70" s="118">
        <f t="shared" si="12"/>
        <v>0</v>
      </c>
    </row>
    <row r="71" spans="1:11" ht="12.75">
      <c r="A71" s="95" t="s">
        <v>388</v>
      </c>
      <c r="B71" s="123"/>
      <c r="C71" s="125"/>
      <c r="D71" s="123"/>
      <c r="E71" s="125"/>
      <c r="F71" s="123"/>
      <c r="G71" s="125"/>
      <c r="H71" s="123"/>
      <c r="I71" s="123"/>
      <c r="J71" s="125"/>
      <c r="K71" s="118">
        <f t="shared" si="12"/>
        <v>0</v>
      </c>
    </row>
    <row r="72" spans="1:11" ht="12.75">
      <c r="A72" s="95" t="s">
        <v>456</v>
      </c>
      <c r="B72" s="123">
        <v>1300000</v>
      </c>
      <c r="C72" s="125">
        <v>350000</v>
      </c>
      <c r="D72" s="123">
        <v>340000</v>
      </c>
      <c r="E72" s="125">
        <v>340000</v>
      </c>
      <c r="F72" s="123">
        <v>340000</v>
      </c>
      <c r="G72" s="125">
        <v>340000</v>
      </c>
      <c r="H72" s="123">
        <v>1290000</v>
      </c>
      <c r="I72" s="123">
        <v>340000</v>
      </c>
      <c r="J72" s="125">
        <v>340000</v>
      </c>
      <c r="K72" s="118">
        <f t="shared" si="12"/>
        <v>4980000</v>
      </c>
    </row>
    <row r="73" spans="1:11" ht="12.75">
      <c r="A73" s="95" t="s">
        <v>380</v>
      </c>
      <c r="B73" s="123">
        <v>2200852.15</v>
      </c>
      <c r="C73" s="123">
        <v>1676022.98</v>
      </c>
      <c r="D73" s="123">
        <v>0</v>
      </c>
      <c r="E73" s="123">
        <v>0</v>
      </c>
      <c r="F73" s="123">
        <v>0</v>
      </c>
      <c r="G73" s="123">
        <v>0</v>
      </c>
      <c r="H73" s="123">
        <v>0</v>
      </c>
      <c r="I73" s="123">
        <v>0</v>
      </c>
      <c r="J73" s="123">
        <v>0</v>
      </c>
      <c r="K73" s="118">
        <f t="shared" si="12"/>
        <v>3876875.13</v>
      </c>
    </row>
    <row r="74" spans="1:11" ht="12.75">
      <c r="A74" s="95" t="s">
        <v>381</v>
      </c>
      <c r="B74" s="123">
        <v>5668998.53</v>
      </c>
      <c r="C74" s="123">
        <v>3220375.86</v>
      </c>
      <c r="D74" s="123">
        <v>0</v>
      </c>
      <c r="E74" s="123">
        <v>0</v>
      </c>
      <c r="F74" s="123">
        <v>0</v>
      </c>
      <c r="G74" s="123">
        <v>0</v>
      </c>
      <c r="H74" s="123">
        <v>0</v>
      </c>
      <c r="I74" s="123">
        <v>0</v>
      </c>
      <c r="J74" s="123">
        <v>0</v>
      </c>
      <c r="K74" s="118">
        <f t="shared" si="12"/>
        <v>8889374.39</v>
      </c>
    </row>
    <row r="75" spans="1:11" ht="12.75">
      <c r="A75" s="95" t="s">
        <v>452</v>
      </c>
      <c r="B75" s="123">
        <v>0</v>
      </c>
      <c r="C75" s="123">
        <v>0</v>
      </c>
      <c r="D75" s="123">
        <v>0</v>
      </c>
      <c r="E75" s="123">
        <v>6700200</v>
      </c>
      <c r="F75" s="123">
        <v>1954225</v>
      </c>
      <c r="G75" s="123">
        <v>1954225</v>
      </c>
      <c r="H75" s="123">
        <v>1954225</v>
      </c>
      <c r="I75" s="123">
        <v>1954225</v>
      </c>
      <c r="J75" s="123">
        <v>1954225</v>
      </c>
      <c r="K75" s="118">
        <f t="shared" si="12"/>
        <v>16471325</v>
      </c>
    </row>
    <row r="76" spans="1:11" ht="12.75">
      <c r="A76" s="95" t="s">
        <v>390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18">
        <f t="shared" si="12"/>
        <v>0</v>
      </c>
    </row>
    <row r="77" spans="1:11" ht="12.75">
      <c r="A77" s="95" t="s">
        <v>389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18">
        <f t="shared" si="12"/>
        <v>0</v>
      </c>
    </row>
    <row r="78" spans="1:11" ht="12.75">
      <c r="A78" s="95" t="s">
        <v>453</v>
      </c>
      <c r="B78" s="123">
        <v>550000</v>
      </c>
      <c r="C78" s="125">
        <v>550000</v>
      </c>
      <c r="D78" s="123">
        <v>550000</v>
      </c>
      <c r="E78" s="125">
        <v>550000</v>
      </c>
      <c r="F78" s="123">
        <v>550000</v>
      </c>
      <c r="G78" s="125">
        <v>550000</v>
      </c>
      <c r="H78" s="123">
        <v>550000</v>
      </c>
      <c r="I78" s="123">
        <v>550000</v>
      </c>
      <c r="J78" s="125">
        <v>550000</v>
      </c>
      <c r="K78" s="118">
        <f t="shared" si="12"/>
        <v>4950000</v>
      </c>
    </row>
    <row r="79" spans="1:11" s="150" customFormat="1" ht="12.75">
      <c r="A79" s="95" t="s">
        <v>378</v>
      </c>
      <c r="B79" s="123"/>
      <c r="C79" s="125"/>
      <c r="D79" s="123"/>
      <c r="E79" s="125"/>
      <c r="F79" s="123"/>
      <c r="G79" s="125"/>
      <c r="H79" s="123"/>
      <c r="I79" s="123"/>
      <c r="J79" s="125"/>
      <c r="K79" s="118">
        <f t="shared" si="12"/>
        <v>0</v>
      </c>
    </row>
    <row r="80" spans="1:11" s="150" customFormat="1" ht="12.75">
      <c r="A80" s="95" t="s">
        <v>379</v>
      </c>
      <c r="B80" s="123"/>
      <c r="C80" s="125"/>
      <c r="D80" s="123"/>
      <c r="E80" s="125"/>
      <c r="F80" s="123"/>
      <c r="G80" s="125"/>
      <c r="H80" s="123"/>
      <c r="I80" s="123"/>
      <c r="J80" s="125"/>
      <c r="K80" s="118">
        <f t="shared" si="12"/>
        <v>0</v>
      </c>
    </row>
    <row r="81" spans="1:11" s="150" customFormat="1" ht="12.75">
      <c r="A81" s="95" t="s">
        <v>451</v>
      </c>
      <c r="B81" s="123"/>
      <c r="C81" s="125"/>
      <c r="D81" s="123"/>
      <c r="E81" s="125"/>
      <c r="F81" s="123"/>
      <c r="G81" s="125"/>
      <c r="H81" s="123"/>
      <c r="I81" s="123"/>
      <c r="J81" s="125"/>
      <c r="K81" s="118">
        <f t="shared" si="12"/>
        <v>0</v>
      </c>
    </row>
    <row r="82" spans="1:11" s="150" customFormat="1" ht="12.75">
      <c r="A82" s="95" t="s">
        <v>321</v>
      </c>
      <c r="B82" s="123"/>
      <c r="C82" s="125"/>
      <c r="D82" s="123"/>
      <c r="E82" s="125"/>
      <c r="F82" s="123"/>
      <c r="G82" s="125"/>
      <c r="H82" s="123"/>
      <c r="I82" s="123"/>
      <c r="J82" s="125"/>
      <c r="K82" s="118">
        <f t="shared" si="12"/>
        <v>0</v>
      </c>
    </row>
    <row r="83" spans="1:11" s="150" customFormat="1" ht="12.75">
      <c r="A83" s="95" t="s">
        <v>254</v>
      </c>
      <c r="B83" s="123"/>
      <c r="C83" s="125"/>
      <c r="D83" s="123"/>
      <c r="E83" s="125"/>
      <c r="F83" s="123"/>
      <c r="G83" s="125"/>
      <c r="H83" s="123"/>
      <c r="I83" s="123"/>
      <c r="J83" s="125"/>
      <c r="K83" s="118">
        <f t="shared" si="12"/>
        <v>0</v>
      </c>
    </row>
    <row r="84" spans="1:11" s="150" customFormat="1" ht="12.75">
      <c r="A84" s="95" t="s">
        <v>353</v>
      </c>
      <c r="B84" s="123">
        <v>5000000</v>
      </c>
      <c r="C84" s="125">
        <v>5000000</v>
      </c>
      <c r="D84" s="123">
        <v>5000000</v>
      </c>
      <c r="E84" s="125">
        <v>5000000</v>
      </c>
      <c r="F84" s="123">
        <v>5000000</v>
      </c>
      <c r="G84" s="125">
        <v>5000000</v>
      </c>
      <c r="H84" s="123">
        <v>5000000</v>
      </c>
      <c r="I84" s="123">
        <v>5000000</v>
      </c>
      <c r="J84" s="125">
        <v>5000000</v>
      </c>
      <c r="K84" s="118">
        <f t="shared" si="12"/>
        <v>45000000</v>
      </c>
    </row>
    <row r="85" spans="1:11" s="150" customFormat="1" ht="12.75">
      <c r="A85" s="95" t="s">
        <v>333</v>
      </c>
      <c r="B85" s="123"/>
      <c r="C85" s="125"/>
      <c r="D85" s="123"/>
      <c r="E85" s="125"/>
      <c r="F85" s="123"/>
      <c r="G85" s="125"/>
      <c r="H85" s="123"/>
      <c r="I85" s="123"/>
      <c r="J85" s="125"/>
      <c r="K85" s="118">
        <f t="shared" si="12"/>
        <v>0</v>
      </c>
    </row>
    <row r="86" spans="1:11" s="150" customFormat="1" ht="12.75">
      <c r="A86" s="95" t="s">
        <v>431</v>
      </c>
      <c r="B86" s="123"/>
      <c r="C86" s="125"/>
      <c r="D86" s="123"/>
      <c r="E86" s="125"/>
      <c r="F86" s="123"/>
      <c r="G86" s="125"/>
      <c r="H86" s="123"/>
      <c r="I86" s="123"/>
      <c r="J86" s="125"/>
      <c r="K86" s="118">
        <f t="shared" si="12"/>
        <v>0</v>
      </c>
    </row>
    <row r="87" spans="1:11" s="150" customFormat="1" ht="12.75">
      <c r="A87" s="95" t="s">
        <v>440</v>
      </c>
      <c r="B87" s="123"/>
      <c r="C87" s="125"/>
      <c r="D87" s="123"/>
      <c r="E87" s="125"/>
      <c r="F87" s="123"/>
      <c r="G87" s="125"/>
      <c r="H87" s="123"/>
      <c r="I87" s="123"/>
      <c r="J87" s="125"/>
      <c r="K87" s="118">
        <f t="shared" si="12"/>
        <v>0</v>
      </c>
    </row>
    <row r="88" spans="1:11" s="150" customFormat="1" ht="12.75">
      <c r="A88" s="95" t="s">
        <v>426</v>
      </c>
      <c r="B88" s="123"/>
      <c r="C88" s="125"/>
      <c r="D88" s="123"/>
      <c r="E88" s="125"/>
      <c r="F88" s="123"/>
      <c r="G88" s="125"/>
      <c r="H88" s="123"/>
      <c r="I88" s="123"/>
      <c r="J88" s="125"/>
      <c r="K88" s="118">
        <f t="shared" si="12"/>
        <v>0</v>
      </c>
    </row>
    <row r="89" spans="1:11" s="150" customFormat="1" ht="12.75">
      <c r="A89" s="95" t="s">
        <v>427</v>
      </c>
      <c r="B89" s="123"/>
      <c r="C89" s="125"/>
      <c r="D89" s="123"/>
      <c r="E89" s="125"/>
      <c r="F89" s="123"/>
      <c r="G89" s="125"/>
      <c r="H89" s="123"/>
      <c r="I89" s="123"/>
      <c r="J89" s="125"/>
      <c r="K89" s="118">
        <f t="shared" si="12"/>
        <v>0</v>
      </c>
    </row>
    <row r="90" spans="1:11" s="150" customFormat="1" ht="12.75">
      <c r="A90" s="95" t="s">
        <v>480</v>
      </c>
      <c r="B90" s="123"/>
      <c r="C90" s="125"/>
      <c r="D90" s="123"/>
      <c r="E90" s="125"/>
      <c r="F90" s="123"/>
      <c r="G90" s="125"/>
      <c r="H90" s="123"/>
      <c r="I90" s="123"/>
      <c r="J90" s="125"/>
      <c r="K90" s="118">
        <f t="shared" si="12"/>
        <v>0</v>
      </c>
    </row>
    <row r="91" spans="1:11" ht="12.75">
      <c r="A91" s="148" t="s">
        <v>122</v>
      </c>
      <c r="B91" s="142">
        <f>SUM(B92:B96)</f>
        <v>248024</v>
      </c>
      <c r="C91" s="149">
        <f aca="true" t="shared" si="13" ref="C91:K91">SUM(C92:C96)</f>
        <v>247924</v>
      </c>
      <c r="D91" s="142">
        <f t="shared" si="13"/>
        <v>247944</v>
      </c>
      <c r="E91" s="149">
        <f t="shared" si="13"/>
        <v>247924</v>
      </c>
      <c r="F91" s="142">
        <f t="shared" si="13"/>
        <v>247924</v>
      </c>
      <c r="G91" s="149">
        <f t="shared" si="13"/>
        <v>247924</v>
      </c>
      <c r="H91" s="142">
        <f t="shared" si="13"/>
        <v>247924</v>
      </c>
      <c r="I91" s="142">
        <f t="shared" si="13"/>
        <v>247924</v>
      </c>
      <c r="J91" s="149">
        <f t="shared" si="13"/>
        <v>247924</v>
      </c>
      <c r="K91" s="142">
        <f t="shared" si="13"/>
        <v>2231436</v>
      </c>
    </row>
    <row r="92" spans="1:11" ht="12.75">
      <c r="A92" s="95" t="s">
        <v>413</v>
      </c>
      <c r="B92" s="123"/>
      <c r="C92" s="123"/>
      <c r="D92" s="123"/>
      <c r="E92" s="123"/>
      <c r="F92" s="123"/>
      <c r="G92" s="123"/>
      <c r="H92" s="123"/>
      <c r="I92" s="123"/>
      <c r="J92" s="123"/>
      <c r="K92" s="118">
        <f>SUM(B92:J92)</f>
        <v>0</v>
      </c>
    </row>
    <row r="93" spans="1:11" ht="12.75">
      <c r="A93" s="95" t="s">
        <v>412</v>
      </c>
      <c r="B93" s="123">
        <v>248024</v>
      </c>
      <c r="C93" s="123">
        <v>247924</v>
      </c>
      <c r="D93" s="123">
        <v>247944</v>
      </c>
      <c r="E93" s="123">
        <v>247924</v>
      </c>
      <c r="F93" s="123">
        <v>247924</v>
      </c>
      <c r="G93" s="123">
        <v>247924</v>
      </c>
      <c r="H93" s="123">
        <v>247924</v>
      </c>
      <c r="I93" s="123">
        <v>247924</v>
      </c>
      <c r="J93" s="123">
        <v>247924</v>
      </c>
      <c r="K93" s="118">
        <f>SUM(B93:J93)</f>
        <v>2231436</v>
      </c>
    </row>
    <row r="94" spans="1:11" ht="12.75">
      <c r="A94" s="95" t="s">
        <v>309</v>
      </c>
      <c r="B94" s="123"/>
      <c r="C94" s="125"/>
      <c r="D94" s="123"/>
      <c r="E94" s="125"/>
      <c r="F94" s="123"/>
      <c r="G94" s="125"/>
      <c r="H94" s="123"/>
      <c r="I94" s="123"/>
      <c r="J94" s="125"/>
      <c r="K94" s="118">
        <f>SUM(B94:J94)</f>
        <v>0</v>
      </c>
    </row>
    <row r="95" spans="1:11" s="150" customFormat="1" ht="12.75">
      <c r="A95" s="95" t="s">
        <v>316</v>
      </c>
      <c r="B95" s="123"/>
      <c r="C95" s="125"/>
      <c r="D95" s="123"/>
      <c r="E95" s="125"/>
      <c r="F95" s="123"/>
      <c r="G95" s="125"/>
      <c r="H95" s="123"/>
      <c r="I95" s="123"/>
      <c r="J95" s="125"/>
      <c r="K95" s="123">
        <f>SUM(B95:J95)</f>
        <v>0</v>
      </c>
    </row>
    <row r="96" spans="1:11" ht="12.75">
      <c r="A96" s="95" t="s">
        <v>322</v>
      </c>
      <c r="B96" s="142"/>
      <c r="C96" s="149"/>
      <c r="D96" s="142"/>
      <c r="E96" s="149"/>
      <c r="F96" s="142"/>
      <c r="G96" s="149"/>
      <c r="H96" s="142"/>
      <c r="I96" s="142"/>
      <c r="J96" s="149"/>
      <c r="K96" s="118">
        <f>SUM(B96:J96)</f>
        <v>0</v>
      </c>
    </row>
    <row r="97" spans="1:11" ht="12.75">
      <c r="A97" s="148" t="s">
        <v>23</v>
      </c>
      <c r="B97" s="142">
        <f>SUM(B98:B134)</f>
        <v>24403841.85</v>
      </c>
      <c r="C97" s="142">
        <f aca="true" t="shared" si="14" ref="C97:K97">SUM(C98:C134)</f>
        <v>15045564.69</v>
      </c>
      <c r="D97" s="142">
        <f t="shared" si="14"/>
        <v>21780015.03</v>
      </c>
      <c r="E97" s="142">
        <f t="shared" si="14"/>
        <v>22757346.57</v>
      </c>
      <c r="F97" s="142">
        <f t="shared" si="14"/>
        <v>18172553.55</v>
      </c>
      <c r="G97" s="142">
        <f t="shared" si="14"/>
        <v>7798715</v>
      </c>
      <c r="H97" s="142">
        <f t="shared" si="14"/>
        <v>7858714</v>
      </c>
      <c r="I97" s="142">
        <f t="shared" si="14"/>
        <v>6985995</v>
      </c>
      <c r="J97" s="142">
        <f t="shared" si="14"/>
        <v>7745995</v>
      </c>
      <c r="K97" s="142">
        <f t="shared" si="14"/>
        <v>132548740.68999998</v>
      </c>
    </row>
    <row r="98" spans="1:11" s="150" customFormat="1" ht="12.75">
      <c r="A98" s="95" t="s">
        <v>145</v>
      </c>
      <c r="B98" s="123">
        <v>237500</v>
      </c>
      <c r="C98" s="125">
        <v>237500</v>
      </c>
      <c r="D98" s="123">
        <v>237500</v>
      </c>
      <c r="E98" s="125">
        <v>237500</v>
      </c>
      <c r="F98" s="123">
        <v>237500</v>
      </c>
      <c r="G98" s="125">
        <v>237500</v>
      </c>
      <c r="H98" s="123">
        <v>237500</v>
      </c>
      <c r="I98" s="123">
        <v>237500</v>
      </c>
      <c r="J98" s="125">
        <v>237500</v>
      </c>
      <c r="K98" s="123">
        <f aca="true" t="shared" si="15" ref="K98:K134">SUM(B98:J98)</f>
        <v>2137500</v>
      </c>
    </row>
    <row r="99" spans="1:11" s="150" customFormat="1" ht="12.75">
      <c r="A99" s="95" t="s">
        <v>135</v>
      </c>
      <c r="B99" s="123"/>
      <c r="C99" s="125"/>
      <c r="D99" s="123"/>
      <c r="E99" s="125"/>
      <c r="F99" s="123"/>
      <c r="G99" s="125"/>
      <c r="H99" s="123"/>
      <c r="I99" s="123"/>
      <c r="J99" s="125"/>
      <c r="K99" s="123">
        <f t="shared" si="15"/>
        <v>0</v>
      </c>
    </row>
    <row r="100" spans="1:11" s="150" customFormat="1" ht="12.75">
      <c r="A100" s="95" t="s">
        <v>299</v>
      </c>
      <c r="B100" s="123"/>
      <c r="C100" s="125"/>
      <c r="D100" s="123"/>
      <c r="E100" s="125"/>
      <c r="F100" s="123"/>
      <c r="G100" s="125"/>
      <c r="H100" s="123"/>
      <c r="I100" s="123"/>
      <c r="J100" s="125"/>
      <c r="K100" s="123">
        <f t="shared" si="15"/>
        <v>0</v>
      </c>
    </row>
    <row r="101" spans="1:11" s="150" customFormat="1" ht="12.75">
      <c r="A101" s="95" t="s">
        <v>300</v>
      </c>
      <c r="B101" s="123"/>
      <c r="C101" s="125"/>
      <c r="D101" s="123"/>
      <c r="E101" s="125"/>
      <c r="F101" s="123"/>
      <c r="G101" s="125"/>
      <c r="H101" s="123"/>
      <c r="I101" s="123"/>
      <c r="J101" s="125"/>
      <c r="K101" s="123">
        <f t="shared" si="15"/>
        <v>0</v>
      </c>
    </row>
    <row r="102" spans="1:11" s="150" customFormat="1" ht="12.75">
      <c r="A102" s="95" t="s">
        <v>246</v>
      </c>
      <c r="B102" s="123"/>
      <c r="C102" s="125"/>
      <c r="D102" s="123"/>
      <c r="E102" s="125"/>
      <c r="F102" s="123"/>
      <c r="G102" s="125"/>
      <c r="H102" s="123"/>
      <c r="I102" s="123"/>
      <c r="J102" s="125"/>
      <c r="K102" s="123">
        <f t="shared" si="15"/>
        <v>0</v>
      </c>
    </row>
    <row r="103" spans="1:11" s="150" customFormat="1" ht="12.75">
      <c r="A103" s="95" t="s">
        <v>250</v>
      </c>
      <c r="B103" s="123"/>
      <c r="C103" s="125"/>
      <c r="D103" s="123"/>
      <c r="E103" s="125"/>
      <c r="F103" s="123"/>
      <c r="G103" s="125"/>
      <c r="H103" s="123"/>
      <c r="I103" s="123"/>
      <c r="J103" s="125"/>
      <c r="K103" s="123">
        <f t="shared" si="15"/>
        <v>0</v>
      </c>
    </row>
    <row r="104" spans="1:11" s="150" customFormat="1" ht="12.75">
      <c r="A104" s="95" t="s">
        <v>256</v>
      </c>
      <c r="B104" s="123"/>
      <c r="C104" s="125"/>
      <c r="D104" s="123"/>
      <c r="E104" s="125"/>
      <c r="F104" s="123"/>
      <c r="G104" s="125"/>
      <c r="H104" s="123"/>
      <c r="I104" s="123"/>
      <c r="J104" s="125"/>
      <c r="K104" s="123">
        <f t="shared" si="15"/>
        <v>0</v>
      </c>
    </row>
    <row r="105" spans="1:11" s="150" customFormat="1" ht="12.75">
      <c r="A105" s="95" t="s">
        <v>295</v>
      </c>
      <c r="B105" s="123"/>
      <c r="C105" s="125"/>
      <c r="D105" s="123"/>
      <c r="E105" s="125"/>
      <c r="F105" s="123"/>
      <c r="G105" s="125"/>
      <c r="H105" s="123"/>
      <c r="I105" s="123"/>
      <c r="J105" s="125"/>
      <c r="K105" s="123">
        <f t="shared" si="15"/>
        <v>0</v>
      </c>
    </row>
    <row r="106" spans="1:11" s="150" customFormat="1" ht="12.75">
      <c r="A106" s="95" t="s">
        <v>257</v>
      </c>
      <c r="B106" s="123"/>
      <c r="C106" s="125"/>
      <c r="D106" s="123"/>
      <c r="E106" s="125"/>
      <c r="F106" s="123"/>
      <c r="G106" s="125"/>
      <c r="H106" s="123"/>
      <c r="I106" s="123"/>
      <c r="J106" s="125"/>
      <c r="K106" s="123">
        <f t="shared" si="15"/>
        <v>0</v>
      </c>
    </row>
    <row r="107" spans="1:11" s="150" customFormat="1" ht="12.75">
      <c r="A107" s="95" t="s">
        <v>258</v>
      </c>
      <c r="B107" s="123"/>
      <c r="C107" s="125"/>
      <c r="D107" s="123"/>
      <c r="E107" s="125"/>
      <c r="F107" s="123"/>
      <c r="G107" s="125"/>
      <c r="H107" s="123"/>
      <c r="I107" s="123"/>
      <c r="J107" s="125"/>
      <c r="K107" s="123">
        <f t="shared" si="15"/>
        <v>0</v>
      </c>
    </row>
    <row r="108" spans="1:11" s="150" customFormat="1" ht="12.75">
      <c r="A108" s="95" t="s">
        <v>249</v>
      </c>
      <c r="B108" s="123"/>
      <c r="C108" s="125"/>
      <c r="D108" s="123"/>
      <c r="E108" s="125"/>
      <c r="F108" s="123"/>
      <c r="G108" s="125"/>
      <c r="H108" s="123"/>
      <c r="I108" s="123"/>
      <c r="J108" s="125"/>
      <c r="K108" s="123">
        <f t="shared" si="15"/>
        <v>0</v>
      </c>
    </row>
    <row r="109" spans="1:11" s="150" customFormat="1" ht="12.75">
      <c r="A109" s="95" t="s">
        <v>406</v>
      </c>
      <c r="B109" s="123">
        <v>2811522.78</v>
      </c>
      <c r="C109" s="125">
        <v>2500000</v>
      </c>
      <c r="D109" s="123">
        <v>2563483.19</v>
      </c>
      <c r="E109" s="125">
        <v>187557.97</v>
      </c>
      <c r="F109" s="123">
        <v>0</v>
      </c>
      <c r="G109" s="151">
        <v>0</v>
      </c>
      <c r="H109" s="123">
        <v>0</v>
      </c>
      <c r="I109" s="123">
        <v>0</v>
      </c>
      <c r="J109" s="119">
        <v>0</v>
      </c>
      <c r="K109" s="123">
        <f t="shared" si="15"/>
        <v>8062563.939999999</v>
      </c>
    </row>
    <row r="110" spans="1:11" s="150" customFormat="1" ht="12.75">
      <c r="A110" s="95" t="s">
        <v>458</v>
      </c>
      <c r="B110" s="123">
        <v>0</v>
      </c>
      <c r="C110" s="125">
        <v>0</v>
      </c>
      <c r="D110" s="123">
        <v>0</v>
      </c>
      <c r="E110" s="125">
        <v>0</v>
      </c>
      <c r="F110" s="123">
        <v>3815249</v>
      </c>
      <c r="G110" s="151">
        <v>1271763</v>
      </c>
      <c r="H110" s="123">
        <v>1271762</v>
      </c>
      <c r="I110" s="123">
        <v>1271762</v>
      </c>
      <c r="J110" s="119">
        <v>1271762</v>
      </c>
      <c r="K110" s="123">
        <f t="shared" si="15"/>
        <v>8902298</v>
      </c>
    </row>
    <row r="111" spans="1:11" s="150" customFormat="1" ht="12.75">
      <c r="A111" s="95" t="s">
        <v>306</v>
      </c>
      <c r="B111" s="123">
        <v>31667</v>
      </c>
      <c r="C111" s="125">
        <v>31667</v>
      </c>
      <c r="D111" s="123">
        <v>31667</v>
      </c>
      <c r="E111" s="125">
        <v>31667</v>
      </c>
      <c r="F111" s="123">
        <v>31667</v>
      </c>
      <c r="G111" s="125">
        <v>31667</v>
      </c>
      <c r="H111" s="123">
        <v>31667</v>
      </c>
      <c r="I111" s="123">
        <v>31667</v>
      </c>
      <c r="J111" s="125">
        <v>31667</v>
      </c>
      <c r="K111" s="123">
        <f t="shared" si="15"/>
        <v>285003</v>
      </c>
    </row>
    <row r="112" spans="1:11" s="150" customFormat="1" ht="12.75">
      <c r="A112" s="95" t="s">
        <v>307</v>
      </c>
      <c r="B112" s="123">
        <v>2275500</v>
      </c>
      <c r="C112" s="125">
        <v>275500</v>
      </c>
      <c r="D112" s="123">
        <v>595500</v>
      </c>
      <c r="E112" s="125">
        <v>3445500</v>
      </c>
      <c r="F112" s="123">
        <v>3795500</v>
      </c>
      <c r="G112" s="125">
        <v>255500</v>
      </c>
      <c r="H112" s="123">
        <v>275500</v>
      </c>
      <c r="I112" s="123">
        <v>320500</v>
      </c>
      <c r="J112" s="125">
        <v>1080500</v>
      </c>
      <c r="K112" s="123">
        <f t="shared" si="15"/>
        <v>12319500</v>
      </c>
    </row>
    <row r="113" spans="1:11" s="150" customFormat="1" ht="12.75">
      <c r="A113" s="95" t="s">
        <v>331</v>
      </c>
      <c r="B113" s="123"/>
      <c r="C113" s="125"/>
      <c r="D113" s="123"/>
      <c r="E113" s="125"/>
      <c r="F113" s="123"/>
      <c r="G113" s="125"/>
      <c r="H113" s="123"/>
      <c r="I113" s="123"/>
      <c r="J113" s="125"/>
      <c r="K113" s="123">
        <f t="shared" si="15"/>
        <v>0</v>
      </c>
    </row>
    <row r="114" spans="1:11" s="150" customFormat="1" ht="12.75">
      <c r="A114" s="95" t="s">
        <v>407</v>
      </c>
      <c r="B114" s="123">
        <v>3809369.79</v>
      </c>
      <c r="C114" s="125">
        <v>3473798.84</v>
      </c>
      <c r="D114" s="123">
        <v>2919891.1</v>
      </c>
      <c r="E114" s="125">
        <v>1258887.57</v>
      </c>
      <c r="F114" s="123">
        <v>0</v>
      </c>
      <c r="G114" s="125">
        <v>0</v>
      </c>
      <c r="H114" s="123">
        <v>0</v>
      </c>
      <c r="I114" s="123">
        <v>0</v>
      </c>
      <c r="J114" s="125">
        <v>0</v>
      </c>
      <c r="K114" s="123">
        <f t="shared" si="15"/>
        <v>11461947.3</v>
      </c>
    </row>
    <row r="115" spans="1:11" s="150" customFormat="1" ht="12.75">
      <c r="A115" s="95" t="s">
        <v>459</v>
      </c>
      <c r="B115" s="123">
        <v>0</v>
      </c>
      <c r="C115" s="125">
        <v>0</v>
      </c>
      <c r="D115" s="123">
        <v>0</v>
      </c>
      <c r="E115" s="125">
        <v>5250000</v>
      </c>
      <c r="F115" s="123">
        <v>4473050</v>
      </c>
      <c r="G115" s="125">
        <v>2511850</v>
      </c>
      <c r="H115" s="123">
        <v>2511850</v>
      </c>
      <c r="I115" s="123">
        <v>2511850</v>
      </c>
      <c r="J115" s="125">
        <v>2511850</v>
      </c>
      <c r="K115" s="123">
        <f t="shared" si="15"/>
        <v>19770450</v>
      </c>
    </row>
    <row r="116" spans="1:11" s="150" customFormat="1" ht="12.75">
      <c r="A116" s="169" t="s">
        <v>337</v>
      </c>
      <c r="B116" s="123">
        <v>296765.02</v>
      </c>
      <c r="C116" s="125">
        <v>0</v>
      </c>
      <c r="D116" s="123">
        <v>0</v>
      </c>
      <c r="E116" s="125">
        <v>0</v>
      </c>
      <c r="F116" s="123">
        <v>0</v>
      </c>
      <c r="G116" s="125">
        <v>0</v>
      </c>
      <c r="H116" s="123">
        <v>0</v>
      </c>
      <c r="I116" s="123">
        <v>0</v>
      </c>
      <c r="J116" s="125">
        <v>0</v>
      </c>
      <c r="K116" s="123">
        <f t="shared" si="15"/>
        <v>296765.02</v>
      </c>
    </row>
    <row r="117" spans="1:11" s="150" customFormat="1" ht="12.75">
      <c r="A117" s="169" t="s">
        <v>408</v>
      </c>
      <c r="B117" s="123">
        <v>6000000</v>
      </c>
      <c r="C117" s="125">
        <v>4000000</v>
      </c>
      <c r="D117" s="123">
        <v>4766000</v>
      </c>
      <c r="E117" s="125">
        <v>0</v>
      </c>
      <c r="F117" s="123">
        <v>0</v>
      </c>
      <c r="G117" s="125">
        <v>0</v>
      </c>
      <c r="H117" s="123">
        <v>0</v>
      </c>
      <c r="I117" s="123">
        <v>0</v>
      </c>
      <c r="J117" s="125">
        <v>0</v>
      </c>
      <c r="K117" s="123">
        <f t="shared" si="15"/>
        <v>14766000</v>
      </c>
    </row>
    <row r="118" spans="1:11" s="150" customFormat="1" ht="12.75">
      <c r="A118" s="169" t="s">
        <v>460</v>
      </c>
      <c r="B118" s="123">
        <v>0</v>
      </c>
      <c r="C118" s="125">
        <v>0</v>
      </c>
      <c r="D118" s="123">
        <v>2567100</v>
      </c>
      <c r="E118" s="125">
        <v>5950000</v>
      </c>
      <c r="F118" s="123">
        <v>2231250</v>
      </c>
      <c r="G118" s="125">
        <v>2231250</v>
      </c>
      <c r="H118" s="123">
        <v>2231250</v>
      </c>
      <c r="I118" s="123">
        <v>2231250</v>
      </c>
      <c r="J118" s="125">
        <v>2231250</v>
      </c>
      <c r="K118" s="123">
        <f t="shared" si="15"/>
        <v>19673350</v>
      </c>
    </row>
    <row r="119" spans="1:11" s="150" customFormat="1" ht="12.75">
      <c r="A119" s="169" t="s">
        <v>338</v>
      </c>
      <c r="B119" s="123">
        <v>0</v>
      </c>
      <c r="C119" s="125">
        <v>400000</v>
      </c>
      <c r="D119" s="123">
        <v>0</v>
      </c>
      <c r="E119" s="125">
        <v>0</v>
      </c>
      <c r="F119" s="123">
        <v>0</v>
      </c>
      <c r="G119" s="125">
        <v>0</v>
      </c>
      <c r="H119" s="123">
        <v>0</v>
      </c>
      <c r="I119" s="123">
        <v>0</v>
      </c>
      <c r="J119" s="125">
        <v>0</v>
      </c>
      <c r="K119" s="123">
        <f t="shared" si="15"/>
        <v>400000</v>
      </c>
    </row>
    <row r="120" spans="1:11" s="150" customFormat="1" ht="12.75">
      <c r="A120" s="169" t="s">
        <v>409</v>
      </c>
      <c r="B120" s="123"/>
      <c r="C120" s="125"/>
      <c r="D120" s="123"/>
      <c r="E120" s="125"/>
      <c r="F120" s="123"/>
      <c r="G120" s="125"/>
      <c r="H120" s="123"/>
      <c r="I120" s="123"/>
      <c r="J120" s="125"/>
      <c r="K120" s="123">
        <f t="shared" si="15"/>
        <v>0</v>
      </c>
    </row>
    <row r="121" spans="1:11" s="150" customFormat="1" ht="12.75">
      <c r="A121" s="169" t="s">
        <v>461</v>
      </c>
      <c r="B121" s="123"/>
      <c r="C121" s="125"/>
      <c r="D121" s="123"/>
      <c r="E121" s="125"/>
      <c r="F121" s="123"/>
      <c r="G121" s="125"/>
      <c r="H121" s="123"/>
      <c r="I121" s="123"/>
      <c r="J121" s="125"/>
      <c r="K121" s="123">
        <f t="shared" si="15"/>
        <v>0</v>
      </c>
    </row>
    <row r="122" spans="1:11" s="150" customFormat="1" ht="12.75">
      <c r="A122" s="169" t="s">
        <v>339</v>
      </c>
      <c r="B122" s="123"/>
      <c r="C122" s="125"/>
      <c r="D122" s="123"/>
      <c r="E122" s="125"/>
      <c r="F122" s="123"/>
      <c r="G122" s="125"/>
      <c r="H122" s="123"/>
      <c r="I122" s="123"/>
      <c r="J122" s="125"/>
      <c r="K122" s="123">
        <f t="shared" si="15"/>
        <v>0</v>
      </c>
    </row>
    <row r="123" spans="1:11" s="150" customFormat="1" ht="12.75">
      <c r="A123" s="169" t="s">
        <v>349</v>
      </c>
      <c r="B123" s="123"/>
      <c r="C123" s="125"/>
      <c r="D123" s="123"/>
      <c r="E123" s="125"/>
      <c r="F123" s="123"/>
      <c r="G123" s="125"/>
      <c r="H123" s="123"/>
      <c r="I123" s="123"/>
      <c r="J123" s="125"/>
      <c r="K123" s="123">
        <f t="shared" si="15"/>
        <v>0</v>
      </c>
    </row>
    <row r="124" spans="1:11" s="150" customFormat="1" ht="12.75">
      <c r="A124" s="169" t="s">
        <v>410</v>
      </c>
      <c r="B124" s="123">
        <v>744633.68</v>
      </c>
      <c r="C124" s="125">
        <v>0</v>
      </c>
      <c r="D124" s="123">
        <v>498873.74</v>
      </c>
      <c r="E124" s="125">
        <v>0</v>
      </c>
      <c r="F124" s="123">
        <v>0</v>
      </c>
      <c r="G124" s="125">
        <v>0</v>
      </c>
      <c r="H124" s="123">
        <v>0</v>
      </c>
      <c r="I124" s="123">
        <v>0</v>
      </c>
      <c r="J124" s="125">
        <v>0</v>
      </c>
      <c r="K124" s="123">
        <f t="shared" si="15"/>
        <v>1243507.42</v>
      </c>
    </row>
    <row r="125" spans="1:11" s="150" customFormat="1" ht="12.75">
      <c r="A125" s="169" t="s">
        <v>492</v>
      </c>
      <c r="B125" s="123"/>
      <c r="C125" s="125"/>
      <c r="D125" s="123"/>
      <c r="E125" s="125"/>
      <c r="F125" s="123"/>
      <c r="G125" s="125"/>
      <c r="H125" s="123"/>
      <c r="I125" s="123"/>
      <c r="J125" s="125"/>
      <c r="K125" s="123">
        <f t="shared" si="15"/>
        <v>0</v>
      </c>
    </row>
    <row r="126" spans="1:11" s="150" customFormat="1" ht="12.75">
      <c r="A126" s="169" t="s">
        <v>422</v>
      </c>
      <c r="B126" s="123"/>
      <c r="C126" s="125"/>
      <c r="D126" s="123"/>
      <c r="E126" s="125"/>
      <c r="F126" s="123"/>
      <c r="G126" s="125"/>
      <c r="H126" s="123"/>
      <c r="I126" s="123"/>
      <c r="J126" s="125"/>
      <c r="K126" s="123">
        <f t="shared" si="15"/>
        <v>0</v>
      </c>
    </row>
    <row r="127" spans="1:11" s="150" customFormat="1" ht="12.75">
      <c r="A127" s="169" t="s">
        <v>363</v>
      </c>
      <c r="B127" s="123">
        <v>500000</v>
      </c>
      <c r="C127" s="125">
        <v>317475.53</v>
      </c>
      <c r="D127" s="123">
        <v>0</v>
      </c>
      <c r="E127" s="125">
        <v>0</v>
      </c>
      <c r="F127" s="123">
        <v>0</v>
      </c>
      <c r="G127" s="125">
        <v>0</v>
      </c>
      <c r="H127" s="123">
        <v>0</v>
      </c>
      <c r="I127" s="123">
        <v>0</v>
      </c>
      <c r="J127" s="125">
        <v>0</v>
      </c>
      <c r="K127" s="123">
        <f t="shared" si="15"/>
        <v>817475.53</v>
      </c>
    </row>
    <row r="128" spans="1:11" s="150" customFormat="1" ht="12.75">
      <c r="A128" s="169" t="s">
        <v>457</v>
      </c>
      <c r="B128" s="123">
        <v>1560000</v>
      </c>
      <c r="C128" s="125">
        <v>600000</v>
      </c>
      <c r="D128" s="123">
        <v>600000</v>
      </c>
      <c r="E128" s="125">
        <v>600000</v>
      </c>
      <c r="F128" s="123">
        <v>600000</v>
      </c>
      <c r="G128" s="125">
        <v>600000</v>
      </c>
      <c r="H128" s="123">
        <v>640000</v>
      </c>
      <c r="I128" s="123">
        <v>0</v>
      </c>
      <c r="J128" s="125">
        <v>0</v>
      </c>
      <c r="K128" s="123">
        <f t="shared" si="15"/>
        <v>5200000</v>
      </c>
    </row>
    <row r="129" spans="1:11" s="150" customFormat="1" ht="12.75">
      <c r="A129" s="169" t="s">
        <v>420</v>
      </c>
      <c r="B129" s="123">
        <v>0</v>
      </c>
      <c r="C129" s="125">
        <v>0</v>
      </c>
      <c r="D129" s="123">
        <v>2000000</v>
      </c>
      <c r="E129" s="125">
        <v>2000000</v>
      </c>
      <c r="F129" s="123">
        <v>0</v>
      </c>
      <c r="G129" s="125">
        <v>0</v>
      </c>
      <c r="H129" s="123">
        <v>0</v>
      </c>
      <c r="I129" s="123">
        <v>0</v>
      </c>
      <c r="J129" s="125">
        <v>0</v>
      </c>
      <c r="K129" s="123">
        <f t="shared" si="15"/>
        <v>4000000</v>
      </c>
    </row>
    <row r="130" spans="1:11" s="150" customFormat="1" ht="12.75">
      <c r="A130" s="169" t="s">
        <v>435</v>
      </c>
      <c r="B130" s="123">
        <v>3636883.58</v>
      </c>
      <c r="C130" s="125">
        <v>3000000</v>
      </c>
      <c r="D130" s="123">
        <v>3000000</v>
      </c>
      <c r="E130" s="125">
        <v>3066309.03</v>
      </c>
      <c r="F130" s="123">
        <v>0</v>
      </c>
      <c r="G130" s="125">
        <v>0</v>
      </c>
      <c r="H130" s="123">
        <v>0</v>
      </c>
      <c r="I130" s="123">
        <v>0</v>
      </c>
      <c r="J130" s="125">
        <v>0</v>
      </c>
      <c r="K130" s="123">
        <f t="shared" si="15"/>
        <v>12703192.61</v>
      </c>
    </row>
    <row r="131" spans="1:11" s="150" customFormat="1" ht="12.75">
      <c r="A131" s="169" t="s">
        <v>328</v>
      </c>
      <c r="B131" s="123">
        <v>2000000</v>
      </c>
      <c r="C131" s="125">
        <v>0</v>
      </c>
      <c r="D131" s="123">
        <v>2000000</v>
      </c>
      <c r="E131" s="125">
        <v>0</v>
      </c>
      <c r="F131" s="123">
        <v>2017475.55</v>
      </c>
      <c r="G131" s="125">
        <v>0</v>
      </c>
      <c r="H131" s="123">
        <v>0</v>
      </c>
      <c r="I131" s="123">
        <v>0</v>
      </c>
      <c r="J131" s="125">
        <v>0</v>
      </c>
      <c r="K131" s="123">
        <f t="shared" si="15"/>
        <v>6017475.55</v>
      </c>
    </row>
    <row r="132" spans="1:11" s="150" customFormat="1" ht="12.75">
      <c r="A132" s="169" t="s">
        <v>423</v>
      </c>
      <c r="B132" s="123">
        <v>500000</v>
      </c>
      <c r="C132" s="125">
        <v>209623.32</v>
      </c>
      <c r="D132" s="123">
        <v>0</v>
      </c>
      <c r="E132" s="125">
        <v>0</v>
      </c>
      <c r="F132" s="123">
        <v>0</v>
      </c>
      <c r="G132" s="125">
        <v>0</v>
      </c>
      <c r="H132" s="123">
        <v>0</v>
      </c>
      <c r="I132" s="123">
        <v>0</v>
      </c>
      <c r="J132" s="125">
        <v>0</v>
      </c>
      <c r="K132" s="123">
        <f t="shared" si="15"/>
        <v>709623.3200000001</v>
      </c>
    </row>
    <row r="133" spans="1:11" s="150" customFormat="1" ht="12.75">
      <c r="A133" s="169" t="s">
        <v>493</v>
      </c>
      <c r="B133" s="125"/>
      <c r="C133" s="125"/>
      <c r="D133" s="125"/>
      <c r="E133" s="125"/>
      <c r="F133" s="125"/>
      <c r="G133" s="125"/>
      <c r="H133" s="125"/>
      <c r="I133" s="125"/>
      <c r="J133" s="125"/>
      <c r="K133" s="123">
        <f t="shared" si="15"/>
        <v>0</v>
      </c>
    </row>
    <row r="134" spans="1:11" ht="12.75">
      <c r="A134" s="169" t="s">
        <v>462</v>
      </c>
      <c r="B134" s="151">
        <v>0</v>
      </c>
      <c r="C134" s="151">
        <v>0</v>
      </c>
      <c r="D134" s="151">
        <v>0</v>
      </c>
      <c r="E134" s="151">
        <v>729925</v>
      </c>
      <c r="F134" s="151">
        <v>970862</v>
      </c>
      <c r="G134" s="151">
        <v>659185</v>
      </c>
      <c r="H134" s="151">
        <v>659185</v>
      </c>
      <c r="I134" s="151">
        <v>381466</v>
      </c>
      <c r="J134" s="151">
        <v>381466</v>
      </c>
      <c r="K134" s="123">
        <f t="shared" si="15"/>
        <v>3782089</v>
      </c>
    </row>
    <row r="135" spans="1:11" ht="12.75">
      <c r="A135" s="153" t="s">
        <v>35</v>
      </c>
      <c r="B135" s="154">
        <f>SUM(B97+B91+B61+B49+B42+B38+B29+B20+B12+B7)</f>
        <v>94902186.53</v>
      </c>
      <c r="C135" s="154">
        <f aca="true" t="shared" si="16" ref="C135:K135">SUM(C97+C91+C61+C49+C42+C38+C29+C20+C12+C7)</f>
        <v>80800194.84</v>
      </c>
      <c r="D135" s="154">
        <f t="shared" si="16"/>
        <v>93438557.74000001</v>
      </c>
      <c r="E135" s="154">
        <f t="shared" si="16"/>
        <v>88765190.57</v>
      </c>
      <c r="F135" s="154">
        <f t="shared" si="16"/>
        <v>78309142.55</v>
      </c>
      <c r="G135" s="154">
        <f t="shared" si="16"/>
        <v>69146734</v>
      </c>
      <c r="H135" s="154">
        <f t="shared" si="16"/>
        <v>69853903</v>
      </c>
      <c r="I135" s="154">
        <f t="shared" si="16"/>
        <v>72810544</v>
      </c>
      <c r="J135" s="154">
        <f t="shared" si="16"/>
        <v>67000214</v>
      </c>
      <c r="K135" s="154">
        <f t="shared" si="16"/>
        <v>715026667.23</v>
      </c>
    </row>
    <row r="137" spans="1:10" ht="12.75">
      <c r="A137" s="150"/>
      <c r="G137" s="151"/>
      <c r="J137" s="151"/>
    </row>
    <row r="138" spans="1:7" ht="12.75">
      <c r="A138" s="155"/>
      <c r="B138" s="156"/>
      <c r="C138" s="156"/>
      <c r="G138" s="151"/>
    </row>
    <row r="139" spans="1:3" ht="12.75">
      <c r="A139" s="157"/>
      <c r="B139" s="156"/>
      <c r="C139" s="156"/>
    </row>
    <row r="140" spans="1:3" ht="12.75">
      <c r="A140" s="157"/>
      <c r="B140" s="156"/>
      <c r="C140" s="156"/>
    </row>
    <row r="141" spans="1:3" ht="12.75">
      <c r="A141" s="157"/>
      <c r="B141" s="156"/>
      <c r="C141" s="156"/>
    </row>
    <row r="142" spans="1:3" ht="12.75">
      <c r="A142" s="157"/>
      <c r="B142" s="156"/>
      <c r="C142" s="156"/>
    </row>
    <row r="143" spans="1:3" ht="12.75">
      <c r="A143" s="157"/>
      <c r="B143" s="156"/>
      <c r="C143" s="156"/>
    </row>
    <row r="144" spans="1:3" ht="12.75">
      <c r="A144" s="157"/>
      <c r="B144" s="156"/>
      <c r="C144" s="156"/>
    </row>
    <row r="145" spans="1:3" ht="12.75">
      <c r="A145" s="157"/>
      <c r="B145" s="156"/>
      <c r="C145" s="158"/>
    </row>
    <row r="146" spans="1:3" ht="12.75">
      <c r="A146" s="157"/>
      <c r="B146" s="156"/>
      <c r="C146" s="158"/>
    </row>
    <row r="147" spans="1:3" ht="12.75">
      <c r="A147" s="157"/>
      <c r="B147" s="156"/>
      <c r="C147" s="158"/>
    </row>
    <row r="148" spans="1:3" ht="12.75">
      <c r="A148" s="157"/>
      <c r="B148" s="158"/>
      <c r="C148" s="158"/>
    </row>
    <row r="149" spans="1:3" ht="12.75">
      <c r="A149" s="157"/>
      <c r="B149" s="156"/>
      <c r="C149" s="158"/>
    </row>
    <row r="150" spans="1:3" ht="12.75">
      <c r="A150" s="159"/>
      <c r="B150" s="160"/>
      <c r="C150" s="160"/>
    </row>
    <row r="151" spans="1:3" ht="12.75">
      <c r="A151" s="161"/>
      <c r="B151" s="160"/>
      <c r="C151" s="160"/>
    </row>
    <row r="152" spans="1:3" ht="12.75">
      <c r="A152" s="157"/>
      <c r="B152" s="160"/>
      <c r="C152" s="160"/>
    </row>
    <row r="153" spans="1:3" ht="12.75">
      <c r="A153" s="157"/>
      <c r="B153" s="128"/>
      <c r="C153" s="128"/>
    </row>
    <row r="154" spans="1:3" ht="12.75">
      <c r="A154" s="157"/>
      <c r="B154" s="128"/>
      <c r="C154" s="128"/>
    </row>
  </sheetData>
  <sheetProtection/>
  <mergeCells count="3">
    <mergeCell ref="A2:K2"/>
    <mergeCell ref="A3:K3"/>
    <mergeCell ref="A1:K1"/>
  </mergeCells>
  <printOptions horizontalCentered="1"/>
  <pageMargins left="0.16" right="0.21" top="0.18" bottom="0.15748031496062992" header="0" footer="0.15748031496062992"/>
  <pageSetup firstPageNumber="23" useFirstPageNumber="1" horizontalDpi="600" verticalDpi="600" orientation="landscape" scale="58" r:id="rId1"/>
  <rowBreaks count="1" manualBreakCount="1">
    <brk id="4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L155"/>
  <sheetViews>
    <sheetView zoomScale="75" zoomScaleNormal="75" zoomScalePageLayoutView="0" workbookViewId="0" topLeftCell="A127">
      <selection activeCell="I157" sqref="I157"/>
    </sheetView>
  </sheetViews>
  <sheetFormatPr defaultColWidth="60.140625" defaultRowHeight="12.75"/>
  <cols>
    <col min="1" max="1" width="53.421875" style="120" customWidth="1"/>
    <col min="2" max="4" width="14.8515625" style="174" bestFit="1" customWidth="1"/>
    <col min="5" max="5" width="14.421875" style="174" bestFit="1" customWidth="1"/>
    <col min="6" max="6" width="14.8515625" style="174" bestFit="1" customWidth="1"/>
    <col min="7" max="7" width="14.421875" style="174" bestFit="1" customWidth="1"/>
    <col min="8" max="9" width="14.8515625" style="174" customWidth="1"/>
    <col min="10" max="11" width="15.57421875" style="174" bestFit="1" customWidth="1"/>
  </cols>
  <sheetData>
    <row r="1" spans="1:11" ht="15.75">
      <c r="A1" s="243" t="s">
        <v>315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2.75">
      <c r="A2" s="242" t="s">
        <v>489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12.75">
      <c r="A3" s="242" t="s">
        <v>187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ht="13.5" thickBot="1"/>
    <row r="5" spans="1:11" ht="13.5" thickBot="1">
      <c r="A5" s="137" t="s">
        <v>0</v>
      </c>
      <c r="B5" s="175" t="s">
        <v>6</v>
      </c>
      <c r="C5" s="175" t="s">
        <v>7</v>
      </c>
      <c r="D5" s="175" t="s">
        <v>8</v>
      </c>
      <c r="E5" s="175" t="s">
        <v>9</v>
      </c>
      <c r="F5" s="175" t="s">
        <v>10</v>
      </c>
      <c r="G5" s="175" t="s">
        <v>11</v>
      </c>
      <c r="H5" s="175" t="s">
        <v>12</v>
      </c>
      <c r="I5" s="175" t="s">
        <v>13</v>
      </c>
      <c r="J5" s="175" t="s">
        <v>14</v>
      </c>
      <c r="K5" s="175" t="s">
        <v>73</v>
      </c>
    </row>
    <row r="7" spans="1:11" ht="12.75">
      <c r="A7" s="138" t="s">
        <v>95</v>
      </c>
      <c r="B7" s="176">
        <f>SUM(B8:B10)</f>
        <v>20927579.3</v>
      </c>
      <c r="C7" s="176">
        <f aca="true" t="shared" si="0" ref="C7:J7">SUM(C8:C10)</f>
        <v>22783266.669999998</v>
      </c>
      <c r="D7" s="176">
        <f t="shared" si="0"/>
        <v>26696799.29</v>
      </c>
      <c r="E7" s="176">
        <f t="shared" si="0"/>
        <v>24560901.490000002</v>
      </c>
      <c r="F7" s="177">
        <f t="shared" si="0"/>
        <v>24037962.619999997</v>
      </c>
      <c r="G7" s="176">
        <f t="shared" si="0"/>
        <v>23670751.349999998</v>
      </c>
      <c r="H7" s="178">
        <f t="shared" si="0"/>
        <v>25282781.67</v>
      </c>
      <c r="I7" s="176">
        <f t="shared" si="0"/>
        <v>22918044.43</v>
      </c>
      <c r="J7" s="179">
        <f t="shared" si="0"/>
        <v>21291169.15</v>
      </c>
      <c r="K7" s="176">
        <f>SUM(K8:K10)</f>
        <v>212169255.97</v>
      </c>
    </row>
    <row r="8" spans="1:11" ht="12.75">
      <c r="A8" s="140" t="s">
        <v>49</v>
      </c>
      <c r="B8" s="180">
        <v>15666591</v>
      </c>
      <c r="C8" s="180">
        <v>14959285</v>
      </c>
      <c r="D8" s="180">
        <v>18224291</v>
      </c>
      <c r="E8" s="180">
        <v>16970483</v>
      </c>
      <c r="F8" s="181">
        <v>16615533</v>
      </c>
      <c r="G8" s="180">
        <v>15959673</v>
      </c>
      <c r="H8" s="182">
        <v>16498180.72</v>
      </c>
      <c r="I8" s="180">
        <v>16780644</v>
      </c>
      <c r="J8" s="183">
        <v>16224997.17</v>
      </c>
      <c r="K8" s="180">
        <f>SUM(B8:J8)</f>
        <v>147899677.89</v>
      </c>
    </row>
    <row r="9" spans="1:11" ht="12.75">
      <c r="A9" s="140" t="s">
        <v>51</v>
      </c>
      <c r="B9" s="180">
        <v>3444390.75</v>
      </c>
      <c r="C9" s="180">
        <v>4253369.22</v>
      </c>
      <c r="D9" s="180">
        <v>5494842.46</v>
      </c>
      <c r="E9" s="180">
        <v>3972638.67</v>
      </c>
      <c r="F9" s="181">
        <v>3588646.95</v>
      </c>
      <c r="G9" s="180">
        <v>4638601.72</v>
      </c>
      <c r="H9" s="182">
        <v>3727263.55</v>
      </c>
      <c r="I9" s="180">
        <v>3963252.83</v>
      </c>
      <c r="J9" s="183">
        <v>3494714.94</v>
      </c>
      <c r="K9" s="180">
        <f>SUM(B9:J9)</f>
        <v>36577721.089999996</v>
      </c>
    </row>
    <row r="10" spans="1:11" ht="12.75">
      <c r="A10" s="140" t="s">
        <v>50</v>
      </c>
      <c r="B10" s="180">
        <v>1816597.55</v>
      </c>
      <c r="C10" s="180">
        <v>3570612.45</v>
      </c>
      <c r="D10" s="180">
        <v>2977665.83</v>
      </c>
      <c r="E10" s="180">
        <v>3617779.82</v>
      </c>
      <c r="F10" s="181">
        <v>3833782.67</v>
      </c>
      <c r="G10" s="180">
        <v>3072476.63</v>
      </c>
      <c r="H10" s="182">
        <v>5057337.4</v>
      </c>
      <c r="I10" s="180">
        <v>2174147.6</v>
      </c>
      <c r="J10" s="183">
        <v>1571457.04</v>
      </c>
      <c r="K10" s="180">
        <f>SUM(B10:J10)</f>
        <v>27691856.990000002</v>
      </c>
    </row>
    <row r="11" spans="1:11" ht="12.75">
      <c r="A11" s="132"/>
      <c r="B11" s="180"/>
      <c r="C11" s="180"/>
      <c r="D11" s="180"/>
      <c r="E11" s="180"/>
      <c r="F11" s="181"/>
      <c r="G11" s="180"/>
      <c r="H11" s="182"/>
      <c r="I11" s="180"/>
      <c r="J11" s="183"/>
      <c r="K11" s="180"/>
    </row>
    <row r="12" spans="1:11" ht="12.75">
      <c r="A12" s="141" t="s">
        <v>46</v>
      </c>
      <c r="B12" s="184">
        <f>SUM(B13:B18)</f>
        <v>8452411.45</v>
      </c>
      <c r="C12" s="184">
        <f aca="true" t="shared" si="1" ref="C12:J12">SUM(C13:C18)</f>
        <v>7605285.73</v>
      </c>
      <c r="D12" s="184">
        <f t="shared" si="1"/>
        <v>7015363.92</v>
      </c>
      <c r="E12" s="184">
        <f t="shared" si="1"/>
        <v>8320411.53</v>
      </c>
      <c r="F12" s="185">
        <f t="shared" si="1"/>
        <v>7859583.199999999</v>
      </c>
      <c r="G12" s="184">
        <f t="shared" si="1"/>
        <v>7989999.11</v>
      </c>
      <c r="H12" s="186">
        <f t="shared" si="1"/>
        <v>8022007.29</v>
      </c>
      <c r="I12" s="184">
        <f t="shared" si="1"/>
        <v>8451996.57</v>
      </c>
      <c r="J12" s="187">
        <f t="shared" si="1"/>
        <v>8483934.3</v>
      </c>
      <c r="K12" s="184">
        <f>SUM(K13:K18)</f>
        <v>72200993.1</v>
      </c>
    </row>
    <row r="13" spans="1:11" ht="12.75">
      <c r="A13" s="140" t="s">
        <v>66</v>
      </c>
      <c r="B13" s="180">
        <v>5498042.51</v>
      </c>
      <c r="C13" s="180">
        <v>6535037.4</v>
      </c>
      <c r="D13" s="180">
        <v>5592495.49</v>
      </c>
      <c r="E13" s="180">
        <v>5667536.7</v>
      </c>
      <c r="F13" s="181">
        <v>5359039.14</v>
      </c>
      <c r="G13" s="180">
        <v>5203557.38</v>
      </c>
      <c r="H13" s="182">
        <v>5302318.04</v>
      </c>
      <c r="I13" s="180">
        <v>5249643.45</v>
      </c>
      <c r="J13" s="183">
        <v>5412590.89</v>
      </c>
      <c r="K13" s="180">
        <f aca="true" t="shared" si="2" ref="K13:K18">SUM(B13:J13)</f>
        <v>49820261</v>
      </c>
    </row>
    <row r="14" spans="1:11" ht="12.75">
      <c r="A14" s="140" t="s">
        <v>129</v>
      </c>
      <c r="B14" s="180">
        <v>2638743.07</v>
      </c>
      <c r="C14" s="180">
        <v>749588.68</v>
      </c>
      <c r="D14" s="180">
        <v>1250237.64</v>
      </c>
      <c r="E14" s="180">
        <v>2243774.64</v>
      </c>
      <c r="F14" s="181">
        <v>2100517.33</v>
      </c>
      <c r="G14" s="180">
        <v>2550698.04</v>
      </c>
      <c r="H14" s="182">
        <v>2315055</v>
      </c>
      <c r="I14" s="180">
        <v>2798279.9</v>
      </c>
      <c r="J14" s="183">
        <v>2707067.77</v>
      </c>
      <c r="K14" s="180">
        <f t="shared" si="2"/>
        <v>19353962.07</v>
      </c>
    </row>
    <row r="15" spans="1:11" ht="12.75">
      <c r="A15" s="140" t="s">
        <v>52</v>
      </c>
      <c r="B15" s="180"/>
      <c r="C15" s="180"/>
      <c r="D15" s="180"/>
      <c r="E15" s="180">
        <v>63336</v>
      </c>
      <c r="F15" s="181">
        <v>52780</v>
      </c>
      <c r="G15" s="180">
        <v>0</v>
      </c>
      <c r="H15" s="182">
        <v>52780</v>
      </c>
      <c r="I15" s="180">
        <v>30160</v>
      </c>
      <c r="J15" s="183"/>
      <c r="K15" s="180">
        <f t="shared" si="2"/>
        <v>199056</v>
      </c>
    </row>
    <row r="16" spans="1:11" ht="12.75">
      <c r="A16" s="140" t="s">
        <v>53</v>
      </c>
      <c r="B16" s="180"/>
      <c r="C16" s="180"/>
      <c r="D16" s="180"/>
      <c r="E16" s="180"/>
      <c r="F16" s="181"/>
      <c r="G16" s="180"/>
      <c r="H16" s="182"/>
      <c r="I16" s="180"/>
      <c r="J16" s="183"/>
      <c r="K16" s="180">
        <f t="shared" si="2"/>
        <v>0</v>
      </c>
    </row>
    <row r="17" spans="1:11" ht="12.75">
      <c r="A17" s="140" t="s">
        <v>130</v>
      </c>
      <c r="B17" s="180"/>
      <c r="C17" s="180"/>
      <c r="D17" s="180"/>
      <c r="E17" s="180"/>
      <c r="F17" s="181"/>
      <c r="G17" s="180"/>
      <c r="H17" s="182"/>
      <c r="I17" s="180"/>
      <c r="J17" s="183"/>
      <c r="K17" s="180">
        <f t="shared" si="2"/>
        <v>0</v>
      </c>
    </row>
    <row r="18" spans="1:11" ht="12.75">
      <c r="A18" s="140" t="s">
        <v>3</v>
      </c>
      <c r="B18" s="180">
        <v>315625.87</v>
      </c>
      <c r="C18" s="180">
        <v>320659.65</v>
      </c>
      <c r="D18" s="180">
        <v>172630.79</v>
      </c>
      <c r="E18" s="180">
        <v>345764.19</v>
      </c>
      <c r="F18" s="181">
        <v>347246.73</v>
      </c>
      <c r="G18" s="180">
        <v>235743.69</v>
      </c>
      <c r="H18" s="182">
        <v>351854.25</v>
      </c>
      <c r="I18" s="180">
        <v>373913.22</v>
      </c>
      <c r="J18" s="183">
        <v>364275.64</v>
      </c>
      <c r="K18" s="180">
        <f t="shared" si="2"/>
        <v>2827714.03</v>
      </c>
    </row>
    <row r="19" spans="1:11" ht="12.75">
      <c r="A19" s="132"/>
      <c r="B19" s="180"/>
      <c r="C19" s="180"/>
      <c r="D19" s="180"/>
      <c r="E19" s="180"/>
      <c r="F19" s="181"/>
      <c r="G19" s="180"/>
      <c r="H19" s="182"/>
      <c r="I19" s="180"/>
      <c r="J19" s="183"/>
      <c r="K19" s="180"/>
    </row>
    <row r="20" spans="1:11" ht="12.75">
      <c r="A20" s="143" t="s">
        <v>47</v>
      </c>
      <c r="B20" s="184">
        <f>SUM(B21:B27)</f>
        <v>1143930.4300000002</v>
      </c>
      <c r="C20" s="184">
        <f aca="true" t="shared" si="3" ref="C20:J20">SUM(C21:C27)</f>
        <v>3354428.3</v>
      </c>
      <c r="D20" s="184">
        <f t="shared" si="3"/>
        <v>2941219.94</v>
      </c>
      <c r="E20" s="184">
        <f t="shared" si="3"/>
        <v>2013461.9100000001</v>
      </c>
      <c r="F20" s="185">
        <f t="shared" si="3"/>
        <v>2584945.77</v>
      </c>
      <c r="G20" s="184">
        <f t="shared" si="3"/>
        <v>3293887.33</v>
      </c>
      <c r="H20" s="186">
        <f t="shared" si="3"/>
        <v>3788417.2</v>
      </c>
      <c r="I20" s="184">
        <f t="shared" si="3"/>
        <v>4353866.02</v>
      </c>
      <c r="J20" s="187">
        <f t="shared" si="3"/>
        <v>2987920.4699999993</v>
      </c>
      <c r="K20" s="184">
        <f aca="true" t="shared" si="4" ref="K20:K27">SUM(B20:J20)</f>
        <v>26462077.369999997</v>
      </c>
    </row>
    <row r="21" spans="1:11" ht="12.75">
      <c r="A21" s="140" t="s">
        <v>131</v>
      </c>
      <c r="B21" s="180">
        <v>477500</v>
      </c>
      <c r="C21" s="180">
        <v>1841599.68</v>
      </c>
      <c r="D21" s="180">
        <v>372318</v>
      </c>
      <c r="E21" s="180">
        <f>131760+330000</f>
        <v>461760</v>
      </c>
      <c r="F21" s="181">
        <v>209854.35</v>
      </c>
      <c r="G21" s="180">
        <f>1156171+445200</f>
        <v>1601371</v>
      </c>
      <c r="H21" s="182">
        <f>266336.19+0</f>
        <v>266336.19</v>
      </c>
      <c r="I21" s="180">
        <f>2213715.4+446300</f>
        <v>2660015.4</v>
      </c>
      <c r="J21" s="183">
        <f>480752.41+330000</f>
        <v>810752.4099999999</v>
      </c>
      <c r="K21" s="180">
        <f t="shared" si="4"/>
        <v>8701507.03</v>
      </c>
    </row>
    <row r="22" spans="1:11" ht="12.75">
      <c r="A22" s="140" t="s">
        <v>54</v>
      </c>
      <c r="B22" s="180"/>
      <c r="C22" s="180"/>
      <c r="D22" s="180"/>
      <c r="E22" s="180"/>
      <c r="F22" s="181"/>
      <c r="G22" s="180"/>
      <c r="H22" s="182"/>
      <c r="I22" s="180"/>
      <c r="J22" s="183"/>
      <c r="K22" s="180">
        <f t="shared" si="4"/>
        <v>0</v>
      </c>
    </row>
    <row r="23" spans="1:11" ht="12.75">
      <c r="A23" s="140" t="s">
        <v>55</v>
      </c>
      <c r="B23" s="180">
        <v>272915.88</v>
      </c>
      <c r="C23" s="180">
        <v>282248.93</v>
      </c>
      <c r="D23" s="180">
        <v>855758.8</v>
      </c>
      <c r="E23" s="180">
        <v>130612.49</v>
      </c>
      <c r="F23" s="181">
        <v>436933.75</v>
      </c>
      <c r="G23" s="180">
        <v>281611.39</v>
      </c>
      <c r="H23" s="182">
        <v>367454.15</v>
      </c>
      <c r="I23" s="180">
        <v>171159.57</v>
      </c>
      <c r="J23" s="183">
        <v>413875.98</v>
      </c>
      <c r="K23" s="180">
        <f t="shared" si="4"/>
        <v>3212570.94</v>
      </c>
    </row>
    <row r="24" spans="1:11" ht="12.75">
      <c r="A24" s="140" t="s">
        <v>56</v>
      </c>
      <c r="B24" s="180">
        <v>1392</v>
      </c>
      <c r="C24" s="180">
        <v>6186</v>
      </c>
      <c r="D24" s="180">
        <v>39614.92</v>
      </c>
      <c r="E24" s="180">
        <v>102761.44</v>
      </c>
      <c r="F24" s="181">
        <v>149263.24</v>
      </c>
      <c r="G24" s="180">
        <v>149767.91</v>
      </c>
      <c r="H24" s="182">
        <v>133727.8</v>
      </c>
      <c r="I24" s="180">
        <v>124773.37</v>
      </c>
      <c r="J24" s="183">
        <v>240979.41</v>
      </c>
      <c r="K24" s="180">
        <f t="shared" si="4"/>
        <v>948466.0900000001</v>
      </c>
    </row>
    <row r="25" spans="1:11" ht="12.75">
      <c r="A25" s="140" t="s">
        <v>57</v>
      </c>
      <c r="B25" s="180">
        <v>268452.93</v>
      </c>
      <c r="C25" s="180">
        <v>890079.99</v>
      </c>
      <c r="D25" s="180">
        <v>1231282.16</v>
      </c>
      <c r="E25" s="180">
        <v>922751.13</v>
      </c>
      <c r="F25" s="181">
        <v>1211156.08</v>
      </c>
      <c r="G25" s="180">
        <v>688437.63</v>
      </c>
      <c r="H25" s="182">
        <v>2600609.52</v>
      </c>
      <c r="I25" s="180">
        <v>1047087.16</v>
      </c>
      <c r="J25" s="183">
        <v>1031524.72</v>
      </c>
      <c r="K25" s="180">
        <f t="shared" si="4"/>
        <v>9891381.32</v>
      </c>
    </row>
    <row r="26" spans="1:11" ht="12.75">
      <c r="A26" s="140" t="s">
        <v>3</v>
      </c>
      <c r="B26" s="180">
        <v>47310</v>
      </c>
      <c r="C26" s="180">
        <v>101920</v>
      </c>
      <c r="D26" s="180">
        <v>147625.1</v>
      </c>
      <c r="E26" s="180">
        <v>146054</v>
      </c>
      <c r="F26" s="181">
        <v>305481</v>
      </c>
      <c r="G26" s="180">
        <v>335115.37</v>
      </c>
      <c r="H26" s="182">
        <v>173635.69</v>
      </c>
      <c r="I26" s="180">
        <v>84926.4</v>
      </c>
      <c r="J26" s="183">
        <v>204950.3</v>
      </c>
      <c r="K26" s="180">
        <f t="shared" si="4"/>
        <v>1547017.8599999999</v>
      </c>
    </row>
    <row r="27" spans="1:11" ht="12.75">
      <c r="A27" s="148" t="s">
        <v>355</v>
      </c>
      <c r="B27" s="180">
        <v>76359.62</v>
      </c>
      <c r="C27" s="182">
        <v>232393.7</v>
      </c>
      <c r="D27" s="181">
        <v>294620.96</v>
      </c>
      <c r="E27" s="180">
        <v>249522.85</v>
      </c>
      <c r="F27" s="182">
        <v>272257.35</v>
      </c>
      <c r="G27" s="180">
        <v>237584.03</v>
      </c>
      <c r="H27" s="182">
        <v>246653.85</v>
      </c>
      <c r="I27" s="180">
        <v>265904.12</v>
      </c>
      <c r="J27" s="182">
        <v>285837.65</v>
      </c>
      <c r="K27" s="180">
        <f t="shared" si="4"/>
        <v>2161134.13</v>
      </c>
    </row>
    <row r="28" spans="1:11" ht="12.75">
      <c r="A28" s="132"/>
      <c r="B28" s="180"/>
      <c r="C28" s="180"/>
      <c r="D28" s="180"/>
      <c r="E28" s="180"/>
      <c r="F28" s="181"/>
      <c r="G28" s="180"/>
      <c r="H28" s="182"/>
      <c r="I28" s="180"/>
      <c r="J28" s="183"/>
      <c r="K28" s="180"/>
    </row>
    <row r="29" spans="1:11" ht="12.75">
      <c r="A29" s="143" t="s">
        <v>288</v>
      </c>
      <c r="B29" s="184">
        <f>SUM(B30:B36)</f>
        <v>3295677.03</v>
      </c>
      <c r="C29" s="184">
        <f aca="true" t="shared" si="5" ref="C29:J29">SUM(C30:C36)</f>
        <v>4315597.340000001</v>
      </c>
      <c r="D29" s="184">
        <f t="shared" si="5"/>
        <v>8532091.3</v>
      </c>
      <c r="E29" s="184">
        <f t="shared" si="5"/>
        <v>6459501.0200000005</v>
      </c>
      <c r="F29" s="185">
        <f t="shared" si="5"/>
        <v>6982012.39</v>
      </c>
      <c r="G29" s="184">
        <f t="shared" si="5"/>
        <v>6870714.17</v>
      </c>
      <c r="H29" s="186">
        <f t="shared" si="5"/>
        <v>6376547.67</v>
      </c>
      <c r="I29" s="184">
        <f t="shared" si="5"/>
        <v>2815531.3899999997</v>
      </c>
      <c r="J29" s="187">
        <f t="shared" si="5"/>
        <v>4346453.26</v>
      </c>
      <c r="K29" s="184">
        <f>SUM(K30:K36)</f>
        <v>49994125.57</v>
      </c>
    </row>
    <row r="30" spans="1:11" ht="12.75">
      <c r="A30" s="140" t="s">
        <v>253</v>
      </c>
      <c r="B30" s="180">
        <v>1599141.38</v>
      </c>
      <c r="C30" s="180">
        <v>3224131.96</v>
      </c>
      <c r="D30" s="180">
        <v>5624889.1</v>
      </c>
      <c r="E30" s="180">
        <v>4011002.99</v>
      </c>
      <c r="F30" s="181">
        <v>3897127.1</v>
      </c>
      <c r="G30" s="180">
        <v>3886071.59</v>
      </c>
      <c r="H30" s="182">
        <v>4799205.84</v>
      </c>
      <c r="I30" s="180">
        <v>1312310.29</v>
      </c>
      <c r="J30" s="183">
        <v>3741022.09</v>
      </c>
      <c r="K30" s="180">
        <f aca="true" t="shared" si="6" ref="K30:K36">SUM(B30:J30)</f>
        <v>32094902.34</v>
      </c>
    </row>
    <row r="31" spans="1:11" ht="12.75">
      <c r="A31" s="140" t="s">
        <v>58</v>
      </c>
      <c r="B31" s="180">
        <v>152504.46</v>
      </c>
      <c r="C31" s="180">
        <v>859822.01</v>
      </c>
      <c r="D31" s="180">
        <v>2331774.24</v>
      </c>
      <c r="E31" s="180">
        <v>1751512.99</v>
      </c>
      <c r="F31" s="181">
        <v>2471290.16</v>
      </c>
      <c r="G31" s="180">
        <v>1527875.92</v>
      </c>
      <c r="H31" s="182">
        <v>1210670.24</v>
      </c>
      <c r="I31" s="180">
        <v>1207848.21</v>
      </c>
      <c r="J31" s="183">
        <v>288596.22</v>
      </c>
      <c r="K31" s="180">
        <f t="shared" si="6"/>
        <v>11801894.450000001</v>
      </c>
    </row>
    <row r="32" spans="1:11" ht="12.75">
      <c r="A32" s="140" t="s">
        <v>132</v>
      </c>
      <c r="B32" s="180"/>
      <c r="C32" s="180">
        <v>4562.45</v>
      </c>
      <c r="D32" s="180">
        <v>754</v>
      </c>
      <c r="E32" s="180">
        <v>3108.8</v>
      </c>
      <c r="F32" s="181">
        <v>8189.6</v>
      </c>
      <c r="G32" s="180"/>
      <c r="H32" s="182">
        <v>93221.01</v>
      </c>
      <c r="I32" s="180">
        <v>4431.2</v>
      </c>
      <c r="J32" s="183">
        <v>1384.61</v>
      </c>
      <c r="K32" s="180">
        <f t="shared" si="6"/>
        <v>115651.66999999998</v>
      </c>
    </row>
    <row r="33" spans="1:11" ht="12.75">
      <c r="A33" s="140" t="s">
        <v>60</v>
      </c>
      <c r="B33" s="180">
        <v>175346.71</v>
      </c>
      <c r="C33" s="180">
        <v>119319.07</v>
      </c>
      <c r="D33" s="180">
        <v>287346.03</v>
      </c>
      <c r="E33" s="180">
        <v>463044.62</v>
      </c>
      <c r="F33" s="181">
        <v>537675.57</v>
      </c>
      <c r="G33" s="180">
        <v>222333.76</v>
      </c>
      <c r="H33" s="182">
        <v>213305.51</v>
      </c>
      <c r="I33" s="180">
        <v>235899.3</v>
      </c>
      <c r="J33" s="183">
        <v>252526.75</v>
      </c>
      <c r="K33" s="180">
        <f t="shared" si="6"/>
        <v>2506797.32</v>
      </c>
    </row>
    <row r="34" spans="1:11" ht="12.75">
      <c r="A34" s="140" t="s">
        <v>59</v>
      </c>
      <c r="B34" s="180">
        <v>4294.66</v>
      </c>
      <c r="C34" s="180">
        <v>10275.91</v>
      </c>
      <c r="D34" s="180">
        <v>1090.4</v>
      </c>
      <c r="E34" s="180">
        <v>77630.08</v>
      </c>
      <c r="F34" s="181">
        <v>27268.28</v>
      </c>
      <c r="G34" s="180">
        <v>9332.05</v>
      </c>
      <c r="H34" s="182">
        <v>20970.83</v>
      </c>
      <c r="I34" s="180">
        <v>37080.53</v>
      </c>
      <c r="J34" s="183">
        <v>32057.59</v>
      </c>
      <c r="K34" s="180">
        <f t="shared" si="6"/>
        <v>220000.33000000002</v>
      </c>
    </row>
    <row r="35" spans="1:11" ht="12.75">
      <c r="A35" s="140" t="s">
        <v>144</v>
      </c>
      <c r="B35" s="180"/>
      <c r="C35" s="180"/>
      <c r="D35" s="180"/>
      <c r="E35" s="180"/>
      <c r="F35" s="181"/>
      <c r="G35" s="180"/>
      <c r="H35" s="182"/>
      <c r="I35" s="180"/>
      <c r="J35" s="183"/>
      <c r="K35" s="180">
        <f t="shared" si="6"/>
        <v>0</v>
      </c>
    </row>
    <row r="36" spans="1:11" ht="12.75">
      <c r="A36" s="140" t="s">
        <v>3</v>
      </c>
      <c r="B36" s="180">
        <v>1364389.82</v>
      </c>
      <c r="C36" s="180">
        <v>97485.94</v>
      </c>
      <c r="D36" s="180">
        <v>286237.53</v>
      </c>
      <c r="E36" s="180">
        <v>153201.54</v>
      </c>
      <c r="F36" s="181">
        <v>40461.68</v>
      </c>
      <c r="G36" s="180">
        <v>1225100.85</v>
      </c>
      <c r="H36" s="182">
        <v>39174.24</v>
      </c>
      <c r="I36" s="180">
        <v>17961.86</v>
      </c>
      <c r="J36" s="183">
        <v>30866</v>
      </c>
      <c r="K36" s="180">
        <f t="shared" si="6"/>
        <v>3254879.4600000004</v>
      </c>
    </row>
    <row r="37" spans="1:11" ht="12.75">
      <c r="A37" s="132"/>
      <c r="B37" s="180"/>
      <c r="C37" s="180"/>
      <c r="D37" s="180"/>
      <c r="E37" s="180"/>
      <c r="F37" s="181"/>
      <c r="G37" s="180"/>
      <c r="H37" s="182"/>
      <c r="I37" s="180"/>
      <c r="J37" s="183"/>
      <c r="K37" s="180"/>
    </row>
    <row r="38" spans="1:11" ht="12.75">
      <c r="A38" s="143" t="s">
        <v>48</v>
      </c>
      <c r="B38" s="184">
        <f>SUM(B39:B40)</f>
        <v>71412.53</v>
      </c>
      <c r="C38" s="184">
        <f aca="true" t="shared" si="7" ref="C38:J38">SUM(C39:C40)</f>
        <v>601981.68</v>
      </c>
      <c r="D38" s="184">
        <f t="shared" si="7"/>
        <v>953149.43</v>
      </c>
      <c r="E38" s="184">
        <f t="shared" si="7"/>
        <v>548260.95</v>
      </c>
      <c r="F38" s="185">
        <f t="shared" si="7"/>
        <v>414310.76</v>
      </c>
      <c r="G38" s="184">
        <f t="shared" si="7"/>
        <v>291417.96</v>
      </c>
      <c r="H38" s="186">
        <f t="shared" si="7"/>
        <v>337267.08</v>
      </c>
      <c r="I38" s="184">
        <f t="shared" si="7"/>
        <v>690180.64</v>
      </c>
      <c r="J38" s="187">
        <f t="shared" si="7"/>
        <v>264232.42</v>
      </c>
      <c r="K38" s="184">
        <f>SUM(K39:K40)</f>
        <v>4172213.4499999997</v>
      </c>
    </row>
    <row r="39" spans="1:11" ht="12.75">
      <c r="A39" s="140" t="s">
        <v>61</v>
      </c>
      <c r="B39" s="180">
        <v>71412.53</v>
      </c>
      <c r="C39" s="180">
        <v>601981.68</v>
      </c>
      <c r="D39" s="180">
        <v>953149.43</v>
      </c>
      <c r="E39" s="180">
        <v>548260.95</v>
      </c>
      <c r="F39" s="181">
        <v>414310.76</v>
      </c>
      <c r="G39" s="180">
        <v>291417.96</v>
      </c>
      <c r="H39" s="182">
        <v>337267.08</v>
      </c>
      <c r="I39" s="180">
        <v>690180.64</v>
      </c>
      <c r="J39" s="183">
        <v>264232.42</v>
      </c>
      <c r="K39" s="180">
        <f>SUM(B39:J39)</f>
        <v>4172213.4499999997</v>
      </c>
    </row>
    <row r="40" spans="1:11" ht="12.75">
      <c r="A40" s="140" t="s">
        <v>62</v>
      </c>
      <c r="B40" s="180"/>
      <c r="C40" s="180"/>
      <c r="D40" s="180"/>
      <c r="E40" s="180"/>
      <c r="F40" s="181"/>
      <c r="G40" s="180"/>
      <c r="H40" s="182"/>
      <c r="I40" s="180"/>
      <c r="J40" s="183"/>
      <c r="K40" s="180">
        <f>SUM(B40:J40)</f>
        <v>0</v>
      </c>
    </row>
    <row r="41" spans="1:11" ht="12.75">
      <c r="A41" s="132"/>
      <c r="B41" s="180"/>
      <c r="C41" s="180"/>
      <c r="D41" s="180"/>
      <c r="E41" s="180"/>
      <c r="F41" s="181"/>
      <c r="G41" s="180"/>
      <c r="H41" s="182"/>
      <c r="I41" s="180"/>
      <c r="J41" s="183"/>
      <c r="K41" s="180"/>
    </row>
    <row r="42" spans="1:11" ht="12.75">
      <c r="A42" s="143" t="s">
        <v>116</v>
      </c>
      <c r="B42" s="184">
        <f>SUM(B43:B46)</f>
        <v>3510967.02</v>
      </c>
      <c r="C42" s="184">
        <f aca="true" t="shared" si="8" ref="C42:J42">SUM(C43:C46)</f>
        <v>4437498</v>
      </c>
      <c r="D42" s="184">
        <f t="shared" si="8"/>
        <v>8401284.53</v>
      </c>
      <c r="E42" s="184">
        <f t="shared" si="8"/>
        <v>3753257.12</v>
      </c>
      <c r="F42" s="185">
        <f t="shared" si="8"/>
        <v>4298897.78</v>
      </c>
      <c r="G42" s="184">
        <f t="shared" si="8"/>
        <v>4897531.07</v>
      </c>
      <c r="H42" s="186">
        <f t="shared" si="8"/>
        <v>23780306.82</v>
      </c>
      <c r="I42" s="184">
        <f t="shared" si="8"/>
        <v>3326599.41</v>
      </c>
      <c r="J42" s="187">
        <f t="shared" si="8"/>
        <v>30421222.209999997</v>
      </c>
      <c r="K42" s="184">
        <f>SUM(K43:K46)</f>
        <v>86827563.96000001</v>
      </c>
    </row>
    <row r="43" spans="1:11" ht="12.75">
      <c r="A43" s="140" t="s">
        <v>63</v>
      </c>
      <c r="B43" s="180">
        <v>2160785.46</v>
      </c>
      <c r="C43" s="180">
        <v>3243469.58</v>
      </c>
      <c r="D43" s="180">
        <v>8401284.53</v>
      </c>
      <c r="E43" s="180">
        <v>3753257.12</v>
      </c>
      <c r="F43" s="181">
        <v>4298897.78</v>
      </c>
      <c r="G43" s="180">
        <v>3989456.71</v>
      </c>
      <c r="H43" s="182">
        <v>3269032.93</v>
      </c>
      <c r="I43" s="180">
        <v>3326599.41</v>
      </c>
      <c r="J43" s="183">
        <v>2425058.88</v>
      </c>
      <c r="K43" s="180">
        <f>SUM(B43:J43)</f>
        <v>34867842.400000006</v>
      </c>
    </row>
    <row r="44" spans="1:11" ht="12.75">
      <c r="A44" s="140" t="s">
        <v>376</v>
      </c>
      <c r="B44" s="180">
        <v>1350181.56</v>
      </c>
      <c r="C44" s="180">
        <v>1194028.42</v>
      </c>
      <c r="D44" s="180"/>
      <c r="E44" s="180"/>
      <c r="F44" s="181"/>
      <c r="G44" s="180">
        <v>908074.36</v>
      </c>
      <c r="H44" s="182">
        <v>20511273.89</v>
      </c>
      <c r="I44" s="180"/>
      <c r="J44" s="183">
        <v>27996163.33</v>
      </c>
      <c r="K44" s="180">
        <f>SUM(B44:J44)</f>
        <v>51959721.56</v>
      </c>
    </row>
    <row r="45" spans="1:11" ht="12.75">
      <c r="A45" s="140" t="s">
        <v>168</v>
      </c>
      <c r="B45" s="180"/>
      <c r="C45" s="180"/>
      <c r="D45" s="180"/>
      <c r="E45" s="180"/>
      <c r="F45" s="181"/>
      <c r="G45" s="180"/>
      <c r="H45" s="182"/>
      <c r="I45" s="180"/>
      <c r="J45" s="183"/>
      <c r="K45" s="180">
        <f>SUM(B45:J45)</f>
        <v>0</v>
      </c>
    </row>
    <row r="46" spans="1:11" ht="12.75">
      <c r="A46" s="144" t="s">
        <v>64</v>
      </c>
      <c r="B46" s="188"/>
      <c r="C46" s="188"/>
      <c r="D46" s="188"/>
      <c r="E46" s="188"/>
      <c r="F46" s="189"/>
      <c r="G46" s="188"/>
      <c r="H46" s="190"/>
      <c r="I46" s="188"/>
      <c r="J46" s="191"/>
      <c r="K46" s="188">
        <f>SUM(B46:J46)</f>
        <v>0</v>
      </c>
    </row>
    <row r="47" spans="1:11" ht="12.75">
      <c r="A47" s="145"/>
      <c r="B47" s="192"/>
      <c r="C47" s="192"/>
      <c r="D47" s="192"/>
      <c r="E47" s="192"/>
      <c r="F47" s="192"/>
      <c r="G47" s="192"/>
      <c r="H47" s="192"/>
      <c r="I47" s="192"/>
      <c r="J47" s="192"/>
      <c r="K47" s="192"/>
    </row>
    <row r="48" spans="1:11" ht="12.75">
      <c r="A48" s="146"/>
      <c r="B48" s="193"/>
      <c r="C48" s="193"/>
      <c r="D48" s="194"/>
      <c r="E48" s="193"/>
      <c r="F48" s="193"/>
      <c r="G48" s="193"/>
      <c r="H48" s="193"/>
      <c r="I48" s="193"/>
      <c r="J48" s="193"/>
      <c r="K48" s="195"/>
    </row>
    <row r="49" spans="1:11" ht="12.75">
      <c r="A49" s="148" t="s">
        <v>133</v>
      </c>
      <c r="B49" s="184">
        <f>SUM(B50:B60)</f>
        <v>0</v>
      </c>
      <c r="C49" s="184">
        <f aca="true" t="shared" si="9" ref="C49:K49">SUM(C50:C60)</f>
        <v>-1</v>
      </c>
      <c r="D49" s="186">
        <f t="shared" si="9"/>
        <v>3215017.2</v>
      </c>
      <c r="E49" s="184">
        <f t="shared" si="9"/>
        <v>0</v>
      </c>
      <c r="F49" s="184">
        <f t="shared" si="9"/>
        <v>327980.53</v>
      </c>
      <c r="G49" s="184">
        <f t="shared" si="9"/>
        <v>2042632.04</v>
      </c>
      <c r="H49" s="184">
        <f t="shared" si="9"/>
        <v>1398099.91</v>
      </c>
      <c r="I49" s="184">
        <f t="shared" si="9"/>
        <v>3017647.0200000005</v>
      </c>
      <c r="J49" s="184">
        <f t="shared" si="9"/>
        <v>0</v>
      </c>
      <c r="K49" s="184">
        <f t="shared" si="9"/>
        <v>10001375.700000001</v>
      </c>
    </row>
    <row r="50" spans="1:11" ht="12.75">
      <c r="A50" s="95" t="s">
        <v>254</v>
      </c>
      <c r="B50" s="196"/>
      <c r="C50" s="196"/>
      <c r="D50" s="173"/>
      <c r="E50" s="196"/>
      <c r="F50" s="196"/>
      <c r="G50" s="196"/>
      <c r="H50" s="196"/>
      <c r="I50" s="196"/>
      <c r="J50" s="196"/>
      <c r="K50" s="183">
        <f aca="true" t="shared" si="10" ref="K50:K60">SUM(B50:J50)</f>
        <v>0</v>
      </c>
    </row>
    <row r="51" spans="1:11" ht="12.75">
      <c r="A51" s="95" t="s">
        <v>55</v>
      </c>
      <c r="B51" s="196"/>
      <c r="C51" s="196"/>
      <c r="D51" s="173"/>
      <c r="E51" s="196"/>
      <c r="F51" s="196"/>
      <c r="G51" s="196"/>
      <c r="H51" s="196"/>
      <c r="I51" s="196"/>
      <c r="J51" s="196"/>
      <c r="K51" s="183">
        <f t="shared" si="10"/>
        <v>0</v>
      </c>
    </row>
    <row r="52" spans="1:11" ht="12.75">
      <c r="A52" s="95" t="s">
        <v>438</v>
      </c>
      <c r="B52" s="196"/>
      <c r="C52" s="196"/>
      <c r="D52" s="173"/>
      <c r="E52" s="196"/>
      <c r="F52" s="196">
        <v>23.2</v>
      </c>
      <c r="G52" s="196"/>
      <c r="H52" s="196"/>
      <c r="I52" s="196">
        <v>11.6</v>
      </c>
      <c r="J52" s="196"/>
      <c r="K52" s="183">
        <f t="shared" si="10"/>
        <v>34.8</v>
      </c>
    </row>
    <row r="53" spans="1:11" ht="12.75">
      <c r="A53" s="95" t="s">
        <v>378</v>
      </c>
      <c r="B53" s="196"/>
      <c r="C53" s="196"/>
      <c r="D53" s="173"/>
      <c r="E53" s="196"/>
      <c r="F53" s="196"/>
      <c r="G53" s="196"/>
      <c r="H53" s="196"/>
      <c r="I53" s="196"/>
      <c r="J53" s="196"/>
      <c r="K53" s="183">
        <f t="shared" si="10"/>
        <v>0</v>
      </c>
    </row>
    <row r="54" spans="1:11" ht="12.75">
      <c r="A54" s="95" t="s">
        <v>379</v>
      </c>
      <c r="B54" s="196"/>
      <c r="C54" s="196"/>
      <c r="D54" s="173"/>
      <c r="E54" s="196"/>
      <c r="F54" s="196"/>
      <c r="G54" s="196"/>
      <c r="H54" s="196"/>
      <c r="I54" s="196"/>
      <c r="J54" s="196"/>
      <c r="K54" s="183">
        <f t="shared" si="10"/>
        <v>0</v>
      </c>
    </row>
    <row r="55" spans="1:11" ht="12.75">
      <c r="A55" s="95" t="s">
        <v>451</v>
      </c>
      <c r="B55" s="196"/>
      <c r="C55" s="196">
        <v>-1</v>
      </c>
      <c r="D55" s="173"/>
      <c r="E55" s="196"/>
      <c r="F55" s="196"/>
      <c r="G55" s="196"/>
      <c r="H55" s="196"/>
      <c r="I55" s="196"/>
      <c r="J55" s="196"/>
      <c r="K55" s="183">
        <f t="shared" si="10"/>
        <v>-1</v>
      </c>
    </row>
    <row r="56" spans="1:11" ht="12.75">
      <c r="A56" s="95" t="s">
        <v>445</v>
      </c>
      <c r="B56" s="196"/>
      <c r="C56" s="196"/>
      <c r="D56" s="173"/>
      <c r="E56" s="196"/>
      <c r="F56" s="196"/>
      <c r="G56" s="196"/>
      <c r="H56" s="196"/>
      <c r="I56" s="196">
        <v>1955910.6</v>
      </c>
      <c r="J56" s="196"/>
      <c r="K56" s="183">
        <f t="shared" si="10"/>
        <v>1955910.6</v>
      </c>
    </row>
    <row r="57" spans="1:11" ht="12.75">
      <c r="A57" s="95" t="s">
        <v>437</v>
      </c>
      <c r="B57" s="196"/>
      <c r="C57" s="196"/>
      <c r="D57" s="173"/>
      <c r="E57" s="196"/>
      <c r="F57" s="196"/>
      <c r="G57" s="196"/>
      <c r="H57" s="196"/>
      <c r="I57" s="196"/>
      <c r="J57" s="196"/>
      <c r="K57" s="183">
        <f t="shared" si="10"/>
        <v>0</v>
      </c>
    </row>
    <row r="58" spans="1:11" ht="12.75">
      <c r="A58" s="95" t="s">
        <v>380</v>
      </c>
      <c r="B58" s="196"/>
      <c r="C58" s="196"/>
      <c r="D58" s="173"/>
      <c r="E58" s="196"/>
      <c r="F58" s="196"/>
      <c r="G58" s="196"/>
      <c r="H58" s="196"/>
      <c r="I58" s="196"/>
      <c r="J58" s="196"/>
      <c r="K58" s="183">
        <f t="shared" si="10"/>
        <v>0</v>
      </c>
    </row>
    <row r="59" spans="1:11" ht="12.75">
      <c r="A59" s="95" t="s">
        <v>381</v>
      </c>
      <c r="B59" s="196"/>
      <c r="C59" s="196"/>
      <c r="D59" s="173"/>
      <c r="E59" s="196"/>
      <c r="F59" s="196"/>
      <c r="G59" s="196"/>
      <c r="H59" s="196"/>
      <c r="I59" s="196"/>
      <c r="J59" s="196"/>
      <c r="K59" s="183">
        <f t="shared" si="10"/>
        <v>0</v>
      </c>
    </row>
    <row r="60" spans="1:11" ht="12.75">
      <c r="A60" s="95" t="s">
        <v>452</v>
      </c>
      <c r="B60" s="180"/>
      <c r="C60" s="180"/>
      <c r="D60" s="182">
        <v>3215017.2</v>
      </c>
      <c r="E60" s="180"/>
      <c r="F60" s="180">
        <v>327957.33</v>
      </c>
      <c r="G60" s="180">
        <v>2042632.04</v>
      </c>
      <c r="H60" s="180">
        <v>1398099.91</v>
      </c>
      <c r="I60" s="180">
        <v>1061724.82</v>
      </c>
      <c r="J60" s="180"/>
      <c r="K60" s="183">
        <f t="shared" si="10"/>
        <v>8045431.300000001</v>
      </c>
    </row>
    <row r="61" spans="1:11" ht="12.75">
      <c r="A61" s="148" t="s">
        <v>21</v>
      </c>
      <c r="B61" s="184">
        <f>SUM(B62:B90)</f>
        <v>13528054.25</v>
      </c>
      <c r="C61" s="184">
        <f>SUM(C62:C90)</f>
        <v>40696020.03</v>
      </c>
      <c r="D61" s="184">
        <f>SUM(D62:D90)</f>
        <v>11373416.77</v>
      </c>
      <c r="E61" s="184">
        <f>SUM(E62:E90)</f>
        <v>1711006.780000001</v>
      </c>
      <c r="F61" s="184">
        <f aca="true" t="shared" si="11" ref="F61:K61">SUM(F62:F90)</f>
        <v>12252578.969999999</v>
      </c>
      <c r="G61" s="184">
        <f t="shared" si="11"/>
        <v>15102580.28</v>
      </c>
      <c r="H61" s="184">
        <f t="shared" si="11"/>
        <v>16449071.83</v>
      </c>
      <c r="I61" s="184">
        <f t="shared" si="11"/>
        <v>11771047.040000001</v>
      </c>
      <c r="J61" s="184">
        <f t="shared" si="11"/>
        <v>9066093.18</v>
      </c>
      <c r="K61" s="184">
        <f t="shared" si="11"/>
        <v>131949869.13</v>
      </c>
    </row>
    <row r="62" spans="1:11" ht="12.75">
      <c r="A62" s="95" t="s">
        <v>308</v>
      </c>
      <c r="B62" s="196">
        <v>6037723</v>
      </c>
      <c r="C62" s="196">
        <v>5283142</v>
      </c>
      <c r="D62" s="173">
        <v>6123230</v>
      </c>
      <c r="E62" s="196">
        <v>6862226</v>
      </c>
      <c r="F62" s="196">
        <v>6032908</v>
      </c>
      <c r="G62" s="196">
        <v>5978152</v>
      </c>
      <c r="H62" s="196">
        <v>6210686</v>
      </c>
      <c r="I62" s="196">
        <v>6624179</v>
      </c>
      <c r="J62" s="196">
        <v>6379304.28</v>
      </c>
      <c r="K62" s="183">
        <f aca="true" t="shared" si="12" ref="K62:K90">SUM(B62:J62)</f>
        <v>55531550.28</v>
      </c>
    </row>
    <row r="63" spans="1:11" ht="12.75">
      <c r="A63" s="95" t="s">
        <v>404</v>
      </c>
      <c r="B63" s="196"/>
      <c r="C63" s="196"/>
      <c r="D63" s="173">
        <v>3433</v>
      </c>
      <c r="E63" s="196">
        <v>3168</v>
      </c>
      <c r="F63" s="196">
        <v>10425</v>
      </c>
      <c r="G63" s="196"/>
      <c r="H63" s="196"/>
      <c r="I63" s="196"/>
      <c r="J63" s="196"/>
      <c r="K63" s="183">
        <f t="shared" si="12"/>
        <v>17026</v>
      </c>
    </row>
    <row r="64" spans="1:12" ht="12.75">
      <c r="A64" s="95" t="s">
        <v>391</v>
      </c>
      <c r="B64" s="196"/>
      <c r="C64" s="196"/>
      <c r="D64" s="173"/>
      <c r="E64" s="196"/>
      <c r="F64" s="196"/>
      <c r="G64" s="196"/>
      <c r="H64" s="196"/>
      <c r="I64" s="196"/>
      <c r="J64" s="196"/>
      <c r="K64" s="183">
        <f t="shared" si="12"/>
        <v>0</v>
      </c>
      <c r="L64" s="30"/>
    </row>
    <row r="65" spans="1:12" ht="12.75">
      <c r="A65" s="95" t="s">
        <v>386</v>
      </c>
      <c r="B65" s="196"/>
      <c r="C65" s="196"/>
      <c r="D65" s="173">
        <v>107844.15</v>
      </c>
      <c r="E65" s="196"/>
      <c r="F65" s="196"/>
      <c r="G65" s="196"/>
      <c r="H65" s="196"/>
      <c r="I65" s="196"/>
      <c r="J65" s="196"/>
      <c r="K65" s="183">
        <f t="shared" si="12"/>
        <v>107844.15</v>
      </c>
      <c r="L65" s="30"/>
    </row>
    <row r="66" spans="1:11" ht="12.75">
      <c r="A66" s="95" t="s">
        <v>454</v>
      </c>
      <c r="B66" s="196"/>
      <c r="C66" s="196">
        <v>19488</v>
      </c>
      <c r="D66" s="173">
        <v>213783.96</v>
      </c>
      <c r="E66" s="196">
        <v>3897.6</v>
      </c>
      <c r="F66" s="196">
        <v>732300.6</v>
      </c>
      <c r="G66" s="196"/>
      <c r="H66" s="196">
        <v>206897.6</v>
      </c>
      <c r="I66" s="196">
        <v>395900.6</v>
      </c>
      <c r="J66" s="196">
        <v>246105.6</v>
      </c>
      <c r="K66" s="183">
        <f t="shared" si="12"/>
        <v>1818373.96</v>
      </c>
    </row>
    <row r="67" spans="1:11" ht="12.75">
      <c r="A67" s="95" t="s">
        <v>392</v>
      </c>
      <c r="B67" s="196"/>
      <c r="C67" s="196"/>
      <c r="D67" s="173"/>
      <c r="E67" s="196"/>
      <c r="F67" s="196"/>
      <c r="G67" s="196"/>
      <c r="H67" s="196"/>
      <c r="I67" s="196"/>
      <c r="J67" s="196"/>
      <c r="K67" s="183">
        <f t="shared" si="12"/>
        <v>0</v>
      </c>
    </row>
    <row r="68" spans="1:11" ht="12.75">
      <c r="A68" s="95" t="s">
        <v>387</v>
      </c>
      <c r="B68" s="196"/>
      <c r="C68" s="196"/>
      <c r="D68" s="173"/>
      <c r="E68" s="196"/>
      <c r="F68" s="196"/>
      <c r="G68" s="196"/>
      <c r="H68" s="196"/>
      <c r="I68" s="196"/>
      <c r="J68" s="196"/>
      <c r="K68" s="183">
        <f t="shared" si="12"/>
        <v>0</v>
      </c>
    </row>
    <row r="69" spans="1:11" ht="12.75">
      <c r="A69" s="95" t="s">
        <v>455</v>
      </c>
      <c r="B69" s="196"/>
      <c r="C69" s="196">
        <v>240000</v>
      </c>
      <c r="D69" s="173">
        <v>120000</v>
      </c>
      <c r="E69" s="196">
        <v>120000</v>
      </c>
      <c r="F69" s="196">
        <v>120000</v>
      </c>
      <c r="G69" s="196">
        <v>120000</v>
      </c>
      <c r="H69" s="196">
        <v>120000</v>
      </c>
      <c r="I69" s="196">
        <v>120000</v>
      </c>
      <c r="J69" s="196">
        <v>120000</v>
      </c>
      <c r="K69" s="183">
        <f t="shared" si="12"/>
        <v>1080000</v>
      </c>
    </row>
    <row r="70" spans="1:11" ht="12.75">
      <c r="A70" s="95" t="s">
        <v>393</v>
      </c>
      <c r="B70" s="196"/>
      <c r="C70" s="196"/>
      <c r="D70" s="173"/>
      <c r="E70" s="196"/>
      <c r="F70" s="196"/>
      <c r="G70" s="196"/>
      <c r="H70" s="196"/>
      <c r="I70" s="196">
        <v>-49408.6</v>
      </c>
      <c r="J70" s="196">
        <v>49408.6</v>
      </c>
      <c r="K70" s="183">
        <f t="shared" si="12"/>
        <v>0</v>
      </c>
    </row>
    <row r="71" spans="1:11" ht="12.75">
      <c r="A71" s="95" t="s">
        <v>388</v>
      </c>
      <c r="B71" s="196"/>
      <c r="C71" s="196">
        <v>206635.64</v>
      </c>
      <c r="D71" s="173">
        <v>-206635.64</v>
      </c>
      <c r="E71" s="196"/>
      <c r="F71" s="196">
        <v>23417.9</v>
      </c>
      <c r="G71" s="196">
        <v>-23417.9</v>
      </c>
      <c r="H71" s="196"/>
      <c r="I71" s="196">
        <v>49408.6</v>
      </c>
      <c r="J71" s="196">
        <v>-49408.6</v>
      </c>
      <c r="K71" s="183">
        <f t="shared" si="12"/>
        <v>0</v>
      </c>
    </row>
    <row r="72" spans="1:11" ht="12.75">
      <c r="A72" s="95" t="s">
        <v>456</v>
      </c>
      <c r="B72" s="196">
        <v>606240.05</v>
      </c>
      <c r="C72" s="196">
        <v>121809.72</v>
      </c>
      <c r="D72" s="174">
        <v>336668.14</v>
      </c>
      <c r="E72" s="196">
        <v>271959.51</v>
      </c>
      <c r="F72" s="196">
        <v>401110.58</v>
      </c>
      <c r="G72" s="196">
        <v>291976.86</v>
      </c>
      <c r="H72" s="196">
        <v>291381.13</v>
      </c>
      <c r="I72" s="196">
        <v>1059117.98</v>
      </c>
      <c r="J72" s="196">
        <v>542705.51</v>
      </c>
      <c r="K72" s="183">
        <f t="shared" si="12"/>
        <v>3922969.4800000004</v>
      </c>
    </row>
    <row r="73" spans="1:11" ht="12.75">
      <c r="A73" s="95" t="s">
        <v>380</v>
      </c>
      <c r="B73" s="196"/>
      <c r="C73" s="196"/>
      <c r="D73" s="173"/>
      <c r="E73" s="196"/>
      <c r="F73" s="196"/>
      <c r="G73" s="196">
        <v>31965.42</v>
      </c>
      <c r="H73" s="196"/>
      <c r="I73" s="196"/>
      <c r="J73" s="196"/>
      <c r="K73" s="183">
        <f t="shared" si="12"/>
        <v>31965.42</v>
      </c>
    </row>
    <row r="74" spans="1:11" ht="12.75">
      <c r="A74" s="95" t="s">
        <v>381</v>
      </c>
      <c r="B74" s="196"/>
      <c r="C74" s="196">
        <v>6960859.76</v>
      </c>
      <c r="D74" s="173">
        <v>436321.97</v>
      </c>
      <c r="E74" s="196"/>
      <c r="F74" s="196"/>
      <c r="G74" s="196">
        <v>-411044.5</v>
      </c>
      <c r="H74" s="196">
        <v>1704915.79</v>
      </c>
      <c r="I74" s="196"/>
      <c r="J74" s="196">
        <v>102098.59</v>
      </c>
      <c r="K74" s="183">
        <f t="shared" si="12"/>
        <v>8793151.61</v>
      </c>
    </row>
    <row r="75" spans="1:11" ht="12.75">
      <c r="A75" s="95" t="s">
        <v>452</v>
      </c>
      <c r="B75" s="196"/>
      <c r="C75" s="196"/>
      <c r="D75" s="173"/>
      <c r="E75" s="196">
        <v>3162274.8</v>
      </c>
      <c r="F75" s="196">
        <v>3162274.8</v>
      </c>
      <c r="G75" s="196">
        <v>7617715.13</v>
      </c>
      <c r="H75" s="196">
        <v>5017940.66</v>
      </c>
      <c r="I75" s="196">
        <v>1895958.81</v>
      </c>
      <c r="J75" s="196"/>
      <c r="K75" s="183">
        <f t="shared" si="12"/>
        <v>20856164.2</v>
      </c>
    </row>
    <row r="76" spans="1:11" ht="12.75">
      <c r="A76" s="95" t="s">
        <v>390</v>
      </c>
      <c r="B76" s="196"/>
      <c r="C76" s="196"/>
      <c r="D76" s="173"/>
      <c r="E76" s="196"/>
      <c r="F76" s="196"/>
      <c r="G76" s="196"/>
      <c r="H76" s="196"/>
      <c r="I76" s="196"/>
      <c r="J76" s="196"/>
      <c r="K76" s="183">
        <f t="shared" si="12"/>
        <v>0</v>
      </c>
    </row>
    <row r="77" spans="1:11" ht="12.75">
      <c r="A77" s="95" t="s">
        <v>389</v>
      </c>
      <c r="B77" s="196"/>
      <c r="C77" s="196"/>
      <c r="D77" s="173"/>
      <c r="E77" s="196"/>
      <c r="F77" s="196"/>
      <c r="G77" s="196"/>
      <c r="H77" s="196"/>
      <c r="I77" s="196"/>
      <c r="J77" s="196"/>
      <c r="K77" s="183">
        <f t="shared" si="12"/>
        <v>0</v>
      </c>
    </row>
    <row r="78" spans="1:11" ht="12.75">
      <c r="A78" s="95" t="s">
        <v>453</v>
      </c>
      <c r="B78" s="196"/>
      <c r="C78" s="196">
        <v>11113599.94</v>
      </c>
      <c r="D78" s="173">
        <v>1102296.13</v>
      </c>
      <c r="E78" s="196">
        <v>-9931450.45</v>
      </c>
      <c r="F78" s="196">
        <v>272908.84</v>
      </c>
      <c r="G78" s="196"/>
      <c r="H78" s="196"/>
      <c r="I78" s="196">
        <v>178640</v>
      </c>
      <c r="J78" s="196">
        <v>178640</v>
      </c>
      <c r="K78" s="183">
        <f t="shared" si="12"/>
        <v>2914634.460000001</v>
      </c>
    </row>
    <row r="79" spans="1:11" ht="12.75">
      <c r="A79" s="95" t="s">
        <v>479</v>
      </c>
      <c r="B79" s="196"/>
      <c r="C79" s="196"/>
      <c r="D79" s="173"/>
      <c r="E79" s="196">
        <v>5.8</v>
      </c>
      <c r="F79" s="196"/>
      <c r="G79" s="196"/>
      <c r="H79" s="196">
        <v>5.8</v>
      </c>
      <c r="I79" s="196"/>
      <c r="J79" s="196"/>
      <c r="K79" s="183">
        <f t="shared" si="12"/>
        <v>11.6</v>
      </c>
    </row>
    <row r="80" spans="1:12" ht="12.75">
      <c r="A80" s="95" t="s">
        <v>379</v>
      </c>
      <c r="B80" s="196">
        <v>52.2</v>
      </c>
      <c r="C80" s="196">
        <v>23.2</v>
      </c>
      <c r="D80" s="173">
        <v>11.6</v>
      </c>
      <c r="E80" s="196"/>
      <c r="F80" s="196"/>
      <c r="G80" s="196"/>
      <c r="H80" s="196">
        <v>11.6</v>
      </c>
      <c r="I80" s="196">
        <v>17.4</v>
      </c>
      <c r="J80" s="196">
        <v>5.8</v>
      </c>
      <c r="K80" s="183">
        <f t="shared" si="12"/>
        <v>121.8</v>
      </c>
      <c r="L80" s="30"/>
    </row>
    <row r="81" spans="1:11" ht="12.75">
      <c r="A81" s="95" t="s">
        <v>451</v>
      </c>
      <c r="B81" s="196"/>
      <c r="C81" s="196">
        <v>253228.52</v>
      </c>
      <c r="D81" s="173">
        <v>139230.21</v>
      </c>
      <c r="E81" s="196">
        <v>-278307.73</v>
      </c>
      <c r="F81" s="196"/>
      <c r="G81" s="196"/>
      <c r="H81" s="196"/>
      <c r="I81" s="196"/>
      <c r="J81" s="196"/>
      <c r="K81" s="183">
        <f t="shared" si="12"/>
        <v>114151</v>
      </c>
    </row>
    <row r="82" spans="1:11" ht="12.75">
      <c r="A82" s="95" t="s">
        <v>321</v>
      </c>
      <c r="B82" s="196"/>
      <c r="C82" s="196"/>
      <c r="D82" s="173"/>
      <c r="E82" s="196"/>
      <c r="F82" s="196"/>
      <c r="G82" s="196"/>
      <c r="H82" s="196"/>
      <c r="I82" s="196"/>
      <c r="J82" s="196"/>
      <c r="K82" s="183">
        <f t="shared" si="12"/>
        <v>0</v>
      </c>
    </row>
    <row r="83" spans="1:11" ht="12.75">
      <c r="A83" s="95" t="s">
        <v>254</v>
      </c>
      <c r="B83" s="196"/>
      <c r="C83" s="196"/>
      <c r="D83" s="173"/>
      <c r="E83" s="196"/>
      <c r="F83" s="196"/>
      <c r="G83" s="196"/>
      <c r="H83" s="196"/>
      <c r="I83" s="196"/>
      <c r="J83" s="196"/>
      <c r="K83" s="183">
        <f t="shared" si="12"/>
        <v>0</v>
      </c>
    </row>
    <row r="84" spans="1:11" ht="12.75">
      <c r="A84" s="95" t="s">
        <v>353</v>
      </c>
      <c r="B84" s="196">
        <v>6884039</v>
      </c>
      <c r="C84" s="196">
        <v>16050705</v>
      </c>
      <c r="D84" s="173">
        <v>1050705</v>
      </c>
      <c r="E84" s="196">
        <v>1050705</v>
      </c>
      <c r="F84" s="196">
        <v>1050705</v>
      </c>
      <c r="G84" s="196">
        <v>1050705</v>
      </c>
      <c r="H84" s="196">
        <v>1050705</v>
      </c>
      <c r="I84" s="196">
        <v>1050705</v>
      </c>
      <c r="J84" s="196">
        <v>1050705</v>
      </c>
      <c r="K84" s="183">
        <f t="shared" si="12"/>
        <v>30289679</v>
      </c>
    </row>
    <row r="85" spans="1:11" ht="12.75">
      <c r="A85" s="95" t="s">
        <v>333</v>
      </c>
      <c r="B85" s="196"/>
      <c r="C85" s="196">
        <v>446528.25</v>
      </c>
      <c r="D85" s="173">
        <v>446528.25</v>
      </c>
      <c r="E85" s="196">
        <v>-893056.5</v>
      </c>
      <c r="F85" s="196"/>
      <c r="G85" s="196"/>
      <c r="H85" s="196"/>
      <c r="I85" s="196"/>
      <c r="J85" s="196"/>
      <c r="K85" s="183">
        <f t="shared" si="12"/>
        <v>0</v>
      </c>
    </row>
    <row r="86" spans="1:11" ht="12.75">
      <c r="A86" s="95" t="s">
        <v>431</v>
      </c>
      <c r="B86" s="196"/>
      <c r="C86" s="196"/>
      <c r="D86" s="173">
        <v>1500000</v>
      </c>
      <c r="E86" s="196"/>
      <c r="F86" s="196"/>
      <c r="G86" s="196"/>
      <c r="H86" s="196">
        <v>1400000</v>
      </c>
      <c r="I86" s="196"/>
      <c r="J86" s="196"/>
      <c r="K86" s="183">
        <f t="shared" si="12"/>
        <v>2900000</v>
      </c>
    </row>
    <row r="87" spans="1:11" ht="12.75">
      <c r="A87" s="95" t="s">
        <v>439</v>
      </c>
      <c r="B87" s="196"/>
      <c r="C87" s="196"/>
      <c r="D87" s="173"/>
      <c r="E87" s="196"/>
      <c r="F87" s="196"/>
      <c r="G87" s="196"/>
      <c r="H87" s="196"/>
      <c r="I87" s="196"/>
      <c r="J87" s="196"/>
      <c r="K87" s="183">
        <f t="shared" si="12"/>
        <v>0</v>
      </c>
    </row>
    <row r="88" spans="1:11" ht="12.75">
      <c r="A88" s="95" t="s">
        <v>426</v>
      </c>
      <c r="B88" s="196"/>
      <c r="C88" s="196"/>
      <c r="D88" s="173"/>
      <c r="E88" s="196"/>
      <c r="F88" s="196"/>
      <c r="G88" s="196"/>
      <c r="H88" s="196"/>
      <c r="I88" s="196"/>
      <c r="J88" s="196"/>
      <c r="K88" s="183">
        <f t="shared" si="12"/>
        <v>0</v>
      </c>
    </row>
    <row r="89" spans="1:11" ht="12.75">
      <c r="A89" s="95" t="s">
        <v>427</v>
      </c>
      <c r="B89" s="196"/>
      <c r="C89" s="196"/>
      <c r="D89" s="173"/>
      <c r="E89" s="196"/>
      <c r="F89" s="196"/>
      <c r="G89" s="196"/>
      <c r="H89" s="196"/>
      <c r="I89" s="196"/>
      <c r="J89" s="196"/>
      <c r="K89" s="183">
        <f t="shared" si="12"/>
        <v>0</v>
      </c>
    </row>
    <row r="90" spans="1:11" ht="12.75">
      <c r="A90" s="95" t="s">
        <v>480</v>
      </c>
      <c r="B90" s="196"/>
      <c r="C90" s="196"/>
      <c r="D90" s="173"/>
      <c r="E90" s="196">
        <v>1339584.75</v>
      </c>
      <c r="F90" s="196">
        <v>446528.25</v>
      </c>
      <c r="G90" s="196">
        <v>446528.27</v>
      </c>
      <c r="H90" s="196">
        <v>446528.25</v>
      </c>
      <c r="I90" s="196">
        <v>446528.25</v>
      </c>
      <c r="J90" s="196">
        <v>446528.4</v>
      </c>
      <c r="K90" s="183">
        <f t="shared" si="12"/>
        <v>3572226.17</v>
      </c>
    </row>
    <row r="91" spans="1:11" ht="12.75">
      <c r="A91" s="148" t="s">
        <v>122</v>
      </c>
      <c r="B91" s="184">
        <f>SUM(B92:B96)</f>
        <v>336638.88</v>
      </c>
      <c r="C91" s="184">
        <f aca="true" t="shared" si="13" ref="C91:K91">SUM(C92:C96)</f>
        <v>251220.41</v>
      </c>
      <c r="D91" s="186">
        <f t="shared" si="13"/>
        <v>115091.21</v>
      </c>
      <c r="E91" s="184">
        <f t="shared" si="13"/>
        <v>494902.36</v>
      </c>
      <c r="F91" s="184">
        <f t="shared" si="13"/>
        <v>135167.43</v>
      </c>
      <c r="G91" s="184">
        <f t="shared" si="13"/>
        <v>77050.57</v>
      </c>
      <c r="H91" s="184">
        <f t="shared" si="13"/>
        <v>71834.46</v>
      </c>
      <c r="I91" s="184">
        <f t="shared" si="13"/>
        <v>992327.26</v>
      </c>
      <c r="J91" s="184">
        <f t="shared" si="13"/>
        <v>143774.46</v>
      </c>
      <c r="K91" s="187">
        <f t="shared" si="13"/>
        <v>2618007.04</v>
      </c>
    </row>
    <row r="92" spans="1:11" ht="12.75">
      <c r="A92" s="95" t="s">
        <v>413</v>
      </c>
      <c r="B92" s="196"/>
      <c r="C92" s="196"/>
      <c r="D92" s="173"/>
      <c r="E92" s="196"/>
      <c r="F92" s="196"/>
      <c r="G92" s="196"/>
      <c r="H92" s="196"/>
      <c r="I92" s="196"/>
      <c r="J92" s="196"/>
      <c r="K92" s="183">
        <f>SUM(B92:J92)</f>
        <v>0</v>
      </c>
    </row>
    <row r="93" spans="1:11" ht="12.75">
      <c r="A93" s="95" t="s">
        <v>412</v>
      </c>
      <c r="B93" s="196">
        <v>336638.88</v>
      </c>
      <c r="C93" s="196">
        <v>251220.41</v>
      </c>
      <c r="D93" s="173">
        <v>115091.21</v>
      </c>
      <c r="E93" s="196">
        <v>494902.36</v>
      </c>
      <c r="F93" s="196">
        <v>135167.43</v>
      </c>
      <c r="G93" s="196">
        <v>77050.57</v>
      </c>
      <c r="H93" s="196">
        <v>71834.46</v>
      </c>
      <c r="I93" s="196">
        <v>992327.26</v>
      </c>
      <c r="J93" s="196">
        <v>143774.46</v>
      </c>
      <c r="K93" s="183">
        <f>SUM(B93:J93)</f>
        <v>2618007.04</v>
      </c>
    </row>
    <row r="94" spans="1:11" s="1" customFormat="1" ht="12.75">
      <c r="A94" s="95" t="s">
        <v>309</v>
      </c>
      <c r="B94" s="196"/>
      <c r="C94" s="196"/>
      <c r="D94" s="173"/>
      <c r="E94" s="196"/>
      <c r="F94" s="196"/>
      <c r="G94" s="196"/>
      <c r="H94" s="196"/>
      <c r="I94" s="196"/>
      <c r="J94" s="196"/>
      <c r="K94" s="183">
        <f>SUM(B94:J94)</f>
        <v>0</v>
      </c>
    </row>
    <row r="95" spans="1:11" s="1" customFormat="1" ht="12.75">
      <c r="A95" s="95" t="s">
        <v>316</v>
      </c>
      <c r="B95" s="196"/>
      <c r="C95" s="196"/>
      <c r="D95" s="173"/>
      <c r="E95" s="196"/>
      <c r="F95" s="196"/>
      <c r="G95" s="196"/>
      <c r="H95" s="196"/>
      <c r="I95" s="196"/>
      <c r="J95" s="196"/>
      <c r="K95" s="183">
        <f>SUM(B95:J95)</f>
        <v>0</v>
      </c>
    </row>
    <row r="96" spans="1:11" s="1" customFormat="1" ht="12.75">
      <c r="A96" s="95" t="s">
        <v>322</v>
      </c>
      <c r="B96" s="196"/>
      <c r="C96" s="196"/>
      <c r="D96" s="173"/>
      <c r="E96" s="196"/>
      <c r="F96" s="196"/>
      <c r="G96" s="196"/>
      <c r="H96" s="196"/>
      <c r="I96" s="196"/>
      <c r="J96" s="196"/>
      <c r="K96" s="183">
        <f>SUM(B96:J96)</f>
        <v>0</v>
      </c>
    </row>
    <row r="97" spans="1:11" ht="12.75">
      <c r="A97" s="148" t="s">
        <v>23</v>
      </c>
      <c r="B97" s="184">
        <f aca="true" t="shared" si="14" ref="B97:K97">SUM(B98:B134)</f>
        <v>15324722.71</v>
      </c>
      <c r="C97" s="184">
        <f t="shared" si="14"/>
        <v>4808300.83</v>
      </c>
      <c r="D97" s="186">
        <f t="shared" si="14"/>
        <v>7478892.15</v>
      </c>
      <c r="E97" s="184">
        <f t="shared" si="14"/>
        <v>2757570.57</v>
      </c>
      <c r="F97" s="184">
        <f t="shared" si="14"/>
        <v>16350809.439999998</v>
      </c>
      <c r="G97" s="184">
        <f t="shared" si="14"/>
        <v>7546432.04</v>
      </c>
      <c r="H97" s="184">
        <f t="shared" si="14"/>
        <v>2729746.35</v>
      </c>
      <c r="I97" s="184">
        <f t="shared" si="14"/>
        <v>3089533.9599999995</v>
      </c>
      <c r="J97" s="184">
        <f t="shared" si="14"/>
        <v>23628807.030000005</v>
      </c>
      <c r="K97" s="187">
        <f t="shared" si="14"/>
        <v>83714815.08000001</v>
      </c>
    </row>
    <row r="98" spans="1:11" s="1" customFormat="1" ht="12.75">
      <c r="A98" s="95" t="s">
        <v>145</v>
      </c>
      <c r="B98" s="196"/>
      <c r="C98" s="196"/>
      <c r="D98" s="173"/>
      <c r="E98" s="196"/>
      <c r="F98" s="196"/>
      <c r="G98" s="196">
        <v>762392.49</v>
      </c>
      <c r="H98" s="196">
        <v>-46666.38</v>
      </c>
      <c r="I98" s="196">
        <v>1005001.83</v>
      </c>
      <c r="J98" s="196">
        <v>639108.16</v>
      </c>
      <c r="K98" s="197">
        <f aca="true" t="shared" si="15" ref="K98:K134">SUM(B98:J98)</f>
        <v>2359836.1</v>
      </c>
    </row>
    <row r="99" spans="1:11" ht="12.75">
      <c r="A99" s="95" t="s">
        <v>70</v>
      </c>
      <c r="B99" s="184"/>
      <c r="C99" s="184"/>
      <c r="D99" s="186"/>
      <c r="E99" s="184"/>
      <c r="F99" s="184"/>
      <c r="G99" s="184"/>
      <c r="H99" s="184"/>
      <c r="I99" s="184"/>
      <c r="J99" s="184"/>
      <c r="K99" s="197">
        <f t="shared" si="15"/>
        <v>0</v>
      </c>
    </row>
    <row r="100" spans="1:11" ht="12.75">
      <c r="A100" s="95" t="s">
        <v>299</v>
      </c>
      <c r="B100" s="184"/>
      <c r="C100" s="184"/>
      <c r="D100" s="186"/>
      <c r="E100" s="184"/>
      <c r="F100" s="184"/>
      <c r="G100" s="184"/>
      <c r="H100" s="184"/>
      <c r="I100" s="184"/>
      <c r="J100" s="184"/>
      <c r="K100" s="197">
        <f t="shared" si="15"/>
        <v>0</v>
      </c>
    </row>
    <row r="101" spans="1:11" ht="12.75">
      <c r="A101" s="95" t="s">
        <v>300</v>
      </c>
      <c r="B101" s="184"/>
      <c r="C101" s="184"/>
      <c r="D101" s="186"/>
      <c r="E101" s="184"/>
      <c r="F101" s="184"/>
      <c r="G101" s="184"/>
      <c r="H101" s="184"/>
      <c r="I101" s="184"/>
      <c r="J101" s="196"/>
      <c r="K101" s="197">
        <f t="shared" si="15"/>
        <v>0</v>
      </c>
    </row>
    <row r="102" spans="1:11" ht="12.75">
      <c r="A102" s="95" t="s">
        <v>246</v>
      </c>
      <c r="B102" s="180"/>
      <c r="C102" s="180"/>
      <c r="D102" s="182"/>
      <c r="E102" s="180"/>
      <c r="F102" s="180"/>
      <c r="G102" s="180"/>
      <c r="H102" s="180"/>
      <c r="I102" s="180"/>
      <c r="J102" s="180"/>
      <c r="K102" s="197">
        <f t="shared" si="15"/>
        <v>0</v>
      </c>
    </row>
    <row r="103" spans="1:11" ht="12.75">
      <c r="A103" s="95" t="s">
        <v>250</v>
      </c>
      <c r="B103" s="184"/>
      <c r="C103" s="184"/>
      <c r="D103" s="186"/>
      <c r="E103" s="184"/>
      <c r="F103" s="184"/>
      <c r="G103" s="184"/>
      <c r="H103" s="184"/>
      <c r="I103" s="184"/>
      <c r="J103" s="184"/>
      <c r="K103" s="197">
        <f t="shared" si="15"/>
        <v>0</v>
      </c>
    </row>
    <row r="104" spans="1:11" ht="12.75">
      <c r="A104" s="95" t="s">
        <v>256</v>
      </c>
      <c r="B104" s="180"/>
      <c r="C104" s="180"/>
      <c r="D104" s="182"/>
      <c r="E104" s="180"/>
      <c r="F104" s="180"/>
      <c r="G104" s="180"/>
      <c r="H104" s="180"/>
      <c r="I104" s="180"/>
      <c r="J104" s="180"/>
      <c r="K104" s="197">
        <f t="shared" si="15"/>
        <v>0</v>
      </c>
    </row>
    <row r="105" spans="1:11" ht="12.75">
      <c r="A105" s="95" t="s">
        <v>295</v>
      </c>
      <c r="B105" s="180"/>
      <c r="C105" s="180"/>
      <c r="D105" s="182"/>
      <c r="E105" s="180"/>
      <c r="F105" s="180"/>
      <c r="G105" s="180"/>
      <c r="H105" s="180"/>
      <c r="I105" s="180"/>
      <c r="J105" s="180"/>
      <c r="K105" s="197">
        <f t="shared" si="15"/>
        <v>0</v>
      </c>
    </row>
    <row r="106" spans="1:11" ht="12.75">
      <c r="A106" s="95" t="s">
        <v>257</v>
      </c>
      <c r="B106" s="180"/>
      <c r="C106" s="180"/>
      <c r="D106" s="182"/>
      <c r="E106" s="180"/>
      <c r="F106" s="180"/>
      <c r="G106" s="180"/>
      <c r="H106" s="180"/>
      <c r="I106" s="180"/>
      <c r="J106" s="180"/>
      <c r="K106" s="197">
        <f t="shared" si="15"/>
        <v>0</v>
      </c>
    </row>
    <row r="107" spans="1:11" ht="12.75">
      <c r="A107" s="95" t="s">
        <v>258</v>
      </c>
      <c r="B107" s="180"/>
      <c r="C107" s="180"/>
      <c r="D107" s="182"/>
      <c r="E107" s="180"/>
      <c r="F107" s="180"/>
      <c r="G107" s="180"/>
      <c r="H107" s="180"/>
      <c r="I107" s="180"/>
      <c r="J107" s="180"/>
      <c r="K107" s="197">
        <f t="shared" si="15"/>
        <v>0</v>
      </c>
    </row>
    <row r="108" spans="1:11" ht="12.75">
      <c r="A108" s="95" t="s">
        <v>249</v>
      </c>
      <c r="B108" s="180"/>
      <c r="C108" s="180"/>
      <c r="D108" s="182"/>
      <c r="E108" s="180"/>
      <c r="F108" s="180"/>
      <c r="G108" s="180"/>
      <c r="H108" s="180"/>
      <c r="I108" s="180"/>
      <c r="J108" s="180"/>
      <c r="K108" s="197">
        <f t="shared" si="15"/>
        <v>0</v>
      </c>
    </row>
    <row r="109" spans="1:11" ht="12.75">
      <c r="A109" s="95" t="s">
        <v>406</v>
      </c>
      <c r="B109" s="180">
        <v>95203.95</v>
      </c>
      <c r="C109" s="180"/>
      <c r="D109" s="182"/>
      <c r="E109" s="180"/>
      <c r="F109" s="180"/>
      <c r="G109" s="180">
        <v>1304223.61</v>
      </c>
      <c r="H109" s="180"/>
      <c r="I109" s="180"/>
      <c r="J109" s="180"/>
      <c r="K109" s="197">
        <f t="shared" si="15"/>
        <v>1399427.56</v>
      </c>
    </row>
    <row r="110" spans="1:11" ht="12.75">
      <c r="A110" s="95" t="s">
        <v>458</v>
      </c>
      <c r="B110" s="180"/>
      <c r="C110" s="180"/>
      <c r="D110" s="182"/>
      <c r="E110" s="180"/>
      <c r="F110" s="180"/>
      <c r="G110" s="180"/>
      <c r="H110" s="180"/>
      <c r="I110" s="180"/>
      <c r="J110" s="180"/>
      <c r="K110" s="197">
        <f t="shared" si="15"/>
        <v>0</v>
      </c>
    </row>
    <row r="111" spans="1:11" ht="12.75">
      <c r="A111" s="95" t="s">
        <v>306</v>
      </c>
      <c r="B111" s="180">
        <v>2206.49</v>
      </c>
      <c r="C111" s="180">
        <v>2710.68</v>
      </c>
      <c r="D111" s="182">
        <v>519750.68</v>
      </c>
      <c r="E111" s="180">
        <v>2285.07</v>
      </c>
      <c r="F111" s="180">
        <v>5262586.37</v>
      </c>
      <c r="G111" s="180">
        <v>3297.39</v>
      </c>
      <c r="H111" s="180">
        <v>1200.02</v>
      </c>
      <c r="I111" s="180">
        <v>66437.53</v>
      </c>
      <c r="J111" s="180"/>
      <c r="K111" s="197">
        <f t="shared" si="15"/>
        <v>5860474.2299999995</v>
      </c>
    </row>
    <row r="112" spans="1:11" ht="12.75">
      <c r="A112" s="110" t="s">
        <v>307</v>
      </c>
      <c r="B112" s="180">
        <v>669313.42</v>
      </c>
      <c r="C112" s="180">
        <v>710827.08</v>
      </c>
      <c r="D112" s="182">
        <v>2737253.54</v>
      </c>
      <c r="E112" s="180">
        <v>1350155.42</v>
      </c>
      <c r="F112" s="180">
        <v>3286743.67</v>
      </c>
      <c r="G112" s="180">
        <v>710031.54</v>
      </c>
      <c r="H112" s="180">
        <v>336042.67</v>
      </c>
      <c r="I112" s="180">
        <v>986530.82</v>
      </c>
      <c r="J112" s="180">
        <v>1537865.29</v>
      </c>
      <c r="K112" s="197">
        <f t="shared" si="15"/>
        <v>12324763.45</v>
      </c>
    </row>
    <row r="113" spans="1:11" ht="12.75">
      <c r="A113" s="110" t="s">
        <v>331</v>
      </c>
      <c r="B113" s="180"/>
      <c r="C113" s="180"/>
      <c r="D113" s="182"/>
      <c r="E113" s="180"/>
      <c r="F113" s="180"/>
      <c r="G113" s="180"/>
      <c r="H113" s="180"/>
      <c r="I113" s="180"/>
      <c r="J113" s="180"/>
      <c r="K113" s="197">
        <f t="shared" si="15"/>
        <v>0</v>
      </c>
    </row>
    <row r="114" spans="1:11" ht="12.75">
      <c r="A114" s="110" t="s">
        <v>407</v>
      </c>
      <c r="B114" s="180">
        <v>1305754.88</v>
      </c>
      <c r="C114" s="180"/>
      <c r="D114" s="182"/>
      <c r="E114" s="180"/>
      <c r="F114" s="180"/>
      <c r="G114" s="180"/>
      <c r="H114" s="180"/>
      <c r="I114" s="180"/>
      <c r="J114" s="180"/>
      <c r="K114" s="197">
        <f t="shared" si="15"/>
        <v>1305754.88</v>
      </c>
    </row>
    <row r="115" spans="1:11" ht="12.75">
      <c r="A115" s="110" t="s">
        <v>459</v>
      </c>
      <c r="B115" s="180"/>
      <c r="C115" s="180"/>
      <c r="D115" s="182"/>
      <c r="E115" s="180"/>
      <c r="F115" s="180"/>
      <c r="G115" s="180"/>
      <c r="H115" s="180">
        <v>406000</v>
      </c>
      <c r="I115" s="180"/>
      <c r="J115" s="180">
        <v>7981261.35</v>
      </c>
      <c r="K115" s="197">
        <f t="shared" si="15"/>
        <v>8387261.35</v>
      </c>
    </row>
    <row r="116" spans="1:11" ht="12.75">
      <c r="A116" s="132" t="s">
        <v>337</v>
      </c>
      <c r="B116" s="180"/>
      <c r="C116" s="180"/>
      <c r="D116" s="182"/>
      <c r="E116" s="180"/>
      <c r="F116" s="180"/>
      <c r="G116" s="180"/>
      <c r="H116" s="180"/>
      <c r="I116" s="180"/>
      <c r="J116" s="180"/>
      <c r="K116" s="197">
        <f t="shared" si="15"/>
        <v>0</v>
      </c>
    </row>
    <row r="117" spans="1:11" ht="12.75">
      <c r="A117" s="132" t="s">
        <v>408</v>
      </c>
      <c r="B117" s="180">
        <v>13259304.05</v>
      </c>
      <c r="C117" s="180"/>
      <c r="D117" s="182"/>
      <c r="E117" s="180"/>
      <c r="F117" s="180"/>
      <c r="G117" s="180"/>
      <c r="H117" s="180"/>
      <c r="I117" s="180"/>
      <c r="J117" s="180"/>
      <c r="K117" s="197">
        <f t="shared" si="15"/>
        <v>13259304.05</v>
      </c>
    </row>
    <row r="118" spans="1:11" ht="12.75">
      <c r="A118" s="132" t="s">
        <v>460</v>
      </c>
      <c r="B118" s="180"/>
      <c r="C118" s="180"/>
      <c r="D118" s="182"/>
      <c r="E118" s="180"/>
      <c r="F118" s="180"/>
      <c r="G118" s="180"/>
      <c r="H118" s="180"/>
      <c r="I118" s="180">
        <v>429200</v>
      </c>
      <c r="J118" s="180">
        <v>8399979.72</v>
      </c>
      <c r="K118" s="197">
        <f t="shared" si="15"/>
        <v>8829179.72</v>
      </c>
    </row>
    <row r="119" spans="1:11" ht="12.75">
      <c r="A119" s="132" t="s">
        <v>338</v>
      </c>
      <c r="B119" s="180"/>
      <c r="C119" s="180"/>
      <c r="D119" s="182"/>
      <c r="E119" s="180">
        <v>203</v>
      </c>
      <c r="F119" s="180"/>
      <c r="G119" s="180"/>
      <c r="H119" s="180">
        <f>2032800+332.92</f>
        <v>2033132.92</v>
      </c>
      <c r="I119" s="180"/>
      <c r="J119" s="180"/>
      <c r="K119" s="197">
        <f t="shared" si="15"/>
        <v>2033335.92</v>
      </c>
    </row>
    <row r="120" spans="1:11" ht="12.75">
      <c r="A120" s="132" t="s">
        <v>409</v>
      </c>
      <c r="B120" s="180">
        <v>-7060.08</v>
      </c>
      <c r="C120" s="180"/>
      <c r="D120" s="182">
        <v>74000</v>
      </c>
      <c r="E120" s="180">
        <v>230.84</v>
      </c>
      <c r="F120" s="180">
        <v>74000</v>
      </c>
      <c r="G120" s="180">
        <v>13.92</v>
      </c>
      <c r="H120" s="180">
        <v>13.92</v>
      </c>
      <c r="I120" s="180">
        <v>27.84</v>
      </c>
      <c r="J120" s="180"/>
      <c r="K120" s="197">
        <f t="shared" si="15"/>
        <v>141226.44000000003</v>
      </c>
    </row>
    <row r="121" spans="1:11" ht="12.75">
      <c r="A121" s="132" t="s">
        <v>461</v>
      </c>
      <c r="B121" s="180"/>
      <c r="C121" s="180"/>
      <c r="D121" s="182"/>
      <c r="E121" s="180"/>
      <c r="F121" s="180">
        <v>112932</v>
      </c>
      <c r="G121" s="180">
        <v>3290192.8</v>
      </c>
      <c r="H121" s="180">
        <v>23.2</v>
      </c>
      <c r="I121" s="180">
        <v>5.8</v>
      </c>
      <c r="J121" s="180">
        <v>2302093.42</v>
      </c>
      <c r="K121" s="197">
        <f t="shared" si="15"/>
        <v>5705247.22</v>
      </c>
    </row>
    <row r="122" spans="1:11" ht="12.75">
      <c r="A122" s="132" t="s">
        <v>339</v>
      </c>
      <c r="B122" s="180"/>
      <c r="C122" s="180"/>
      <c r="D122" s="182"/>
      <c r="E122" s="180"/>
      <c r="F122" s="180"/>
      <c r="G122" s="180"/>
      <c r="H122" s="180"/>
      <c r="I122" s="180"/>
      <c r="J122" s="180"/>
      <c r="K122" s="197">
        <f t="shared" si="15"/>
        <v>0</v>
      </c>
    </row>
    <row r="123" spans="1:11" ht="12.75">
      <c r="A123" s="132" t="s">
        <v>349</v>
      </c>
      <c r="B123" s="180"/>
      <c r="C123" s="180"/>
      <c r="D123" s="182"/>
      <c r="E123" s="180"/>
      <c r="F123" s="180"/>
      <c r="G123" s="180"/>
      <c r="H123" s="180"/>
      <c r="I123" s="180"/>
      <c r="J123" s="180"/>
      <c r="K123" s="197">
        <f t="shared" si="15"/>
        <v>0</v>
      </c>
    </row>
    <row r="124" spans="1:11" ht="12.75">
      <c r="A124" s="132" t="s">
        <v>410</v>
      </c>
      <c r="B124" s="180"/>
      <c r="C124" s="180">
        <v>518286.02</v>
      </c>
      <c r="D124" s="182"/>
      <c r="E124" s="180"/>
      <c r="F124" s="180"/>
      <c r="G124" s="180"/>
      <c r="H124" s="180"/>
      <c r="I124" s="180"/>
      <c r="J124" s="180"/>
      <c r="K124" s="197">
        <f t="shared" si="15"/>
        <v>518286.02</v>
      </c>
    </row>
    <row r="125" spans="1:11" ht="12.75">
      <c r="A125" s="169" t="s">
        <v>492</v>
      </c>
      <c r="B125" s="180"/>
      <c r="C125" s="180"/>
      <c r="D125" s="182"/>
      <c r="E125" s="180"/>
      <c r="F125" s="180"/>
      <c r="G125" s="180"/>
      <c r="H125" s="180"/>
      <c r="I125" s="180">
        <v>602330.14</v>
      </c>
      <c r="J125" s="180">
        <v>445270.82</v>
      </c>
      <c r="K125" s="197">
        <f t="shared" si="15"/>
        <v>1047600.96</v>
      </c>
    </row>
    <row r="126" spans="1:11" ht="12.75">
      <c r="A126" s="132" t="s">
        <v>422</v>
      </c>
      <c r="B126" s="180"/>
      <c r="C126" s="180"/>
      <c r="D126" s="182"/>
      <c r="E126" s="180"/>
      <c r="F126" s="180"/>
      <c r="G126" s="180"/>
      <c r="H126" s="180"/>
      <c r="I126" s="180"/>
      <c r="J126" s="180"/>
      <c r="K126" s="197">
        <f t="shared" si="15"/>
        <v>0</v>
      </c>
    </row>
    <row r="127" spans="1:11" ht="12.75">
      <c r="A127" s="132" t="s">
        <v>363</v>
      </c>
      <c r="B127" s="180"/>
      <c r="C127" s="180"/>
      <c r="D127" s="182"/>
      <c r="E127" s="180"/>
      <c r="F127" s="180"/>
      <c r="G127" s="180"/>
      <c r="H127" s="180"/>
      <c r="I127" s="180"/>
      <c r="J127" s="180"/>
      <c r="K127" s="197">
        <f t="shared" si="15"/>
        <v>0</v>
      </c>
    </row>
    <row r="128" spans="1:11" ht="12.75">
      <c r="A128" s="132" t="s">
        <v>457</v>
      </c>
      <c r="B128" s="180"/>
      <c r="C128" s="180"/>
      <c r="D128" s="182"/>
      <c r="E128" s="180"/>
      <c r="F128" s="180"/>
      <c r="G128" s="180"/>
      <c r="H128" s="180"/>
      <c r="I128" s="180"/>
      <c r="J128" s="180"/>
      <c r="K128" s="197">
        <f t="shared" si="15"/>
        <v>0</v>
      </c>
    </row>
    <row r="129" spans="1:11" ht="12.75">
      <c r="A129" s="132" t="s">
        <v>420</v>
      </c>
      <c r="B129" s="180"/>
      <c r="C129" s="180"/>
      <c r="D129" s="182"/>
      <c r="E129" s="180"/>
      <c r="F129" s="180"/>
      <c r="G129" s="180"/>
      <c r="H129" s="180"/>
      <c r="I129" s="180"/>
      <c r="J129" s="180"/>
      <c r="K129" s="197">
        <f t="shared" si="15"/>
        <v>0</v>
      </c>
    </row>
    <row r="130" spans="1:11" ht="12.75">
      <c r="A130" s="132" t="s">
        <v>435</v>
      </c>
      <c r="B130" s="180"/>
      <c r="C130" s="180">
        <v>1849426.43</v>
      </c>
      <c r="D130" s="182">
        <v>1485891.29</v>
      </c>
      <c r="E130" s="180">
        <v>948783.22</v>
      </c>
      <c r="F130" s="180">
        <v>5416296.95</v>
      </c>
      <c r="G130" s="180">
        <v>1476280.29</v>
      </c>
      <c r="H130" s="180"/>
      <c r="I130" s="180"/>
      <c r="J130" s="180"/>
      <c r="K130" s="197">
        <f t="shared" si="15"/>
        <v>11176678.18</v>
      </c>
    </row>
    <row r="131" spans="1:11" ht="12.75">
      <c r="A131" s="132" t="s">
        <v>328</v>
      </c>
      <c r="B131" s="180"/>
      <c r="C131" s="180">
        <v>1727050.62</v>
      </c>
      <c r="D131" s="182">
        <v>1960658.08</v>
      </c>
      <c r="E131" s="180">
        <v>91234.82</v>
      </c>
      <c r="F131" s="180">
        <v>2198250.45</v>
      </c>
      <c r="G131" s="180"/>
      <c r="H131" s="180"/>
      <c r="I131" s="180"/>
      <c r="J131" s="180"/>
      <c r="K131" s="197">
        <f t="shared" si="15"/>
        <v>5977193.970000001</v>
      </c>
    </row>
    <row r="132" spans="1:11" ht="12.75">
      <c r="A132" s="132" t="s">
        <v>423</v>
      </c>
      <c r="B132" s="183"/>
      <c r="C132" s="180"/>
      <c r="D132" s="182"/>
      <c r="E132" s="180"/>
      <c r="F132" s="180"/>
      <c r="G132" s="180"/>
      <c r="H132" s="180"/>
      <c r="I132" s="180"/>
      <c r="J132" s="180"/>
      <c r="K132" s="197">
        <f t="shared" si="15"/>
        <v>0</v>
      </c>
    </row>
    <row r="133" spans="1:11" ht="12.75">
      <c r="A133" s="169" t="s">
        <v>493</v>
      </c>
      <c r="B133" s="183"/>
      <c r="C133" s="180"/>
      <c r="D133" s="182"/>
      <c r="E133" s="180"/>
      <c r="F133" s="180"/>
      <c r="G133" s="180"/>
      <c r="H133" s="180"/>
      <c r="I133" s="180"/>
      <c r="J133" s="180">
        <v>678364.41</v>
      </c>
      <c r="K133" s="197">
        <f t="shared" si="15"/>
        <v>678364.41</v>
      </c>
    </row>
    <row r="134" spans="1:11" ht="12.75">
      <c r="A134" s="163" t="s">
        <v>467</v>
      </c>
      <c r="B134" s="188"/>
      <c r="C134" s="188"/>
      <c r="D134" s="190">
        <v>701338.56</v>
      </c>
      <c r="E134" s="188">
        <v>364678.2</v>
      </c>
      <c r="F134" s="188"/>
      <c r="G134" s="188"/>
      <c r="H134" s="188"/>
      <c r="I134" s="188"/>
      <c r="J134" s="188">
        <v>1644863.86</v>
      </c>
      <c r="K134" s="191">
        <f t="shared" si="15"/>
        <v>2710880.62</v>
      </c>
    </row>
    <row r="136" spans="1:11" ht="12.75">
      <c r="A136" s="153" t="s">
        <v>35</v>
      </c>
      <c r="B136" s="198">
        <f aca="true" t="shared" si="16" ref="B136:K136">SUM(B97+B91+B61+B49+B42+B38+B29+B20+B12+B7)</f>
        <v>66591393.599999994</v>
      </c>
      <c r="C136" s="198">
        <f t="shared" si="16"/>
        <v>88853597.99000001</v>
      </c>
      <c r="D136" s="198">
        <f t="shared" si="16"/>
        <v>76722325.74000001</v>
      </c>
      <c r="E136" s="198">
        <f t="shared" si="16"/>
        <v>50619273.730000004</v>
      </c>
      <c r="F136" s="198">
        <f t="shared" si="16"/>
        <v>75244248.88999999</v>
      </c>
      <c r="G136" s="198">
        <f t="shared" si="16"/>
        <v>71782995.92</v>
      </c>
      <c r="H136" s="198">
        <f t="shared" si="16"/>
        <v>88236080.28</v>
      </c>
      <c r="I136" s="198">
        <f t="shared" si="16"/>
        <v>61426773.74</v>
      </c>
      <c r="J136" s="198">
        <f t="shared" si="16"/>
        <v>100633606.47999999</v>
      </c>
      <c r="K136" s="198">
        <f t="shared" si="16"/>
        <v>680110296.37</v>
      </c>
    </row>
    <row r="139" spans="1:3" ht="12.75">
      <c r="A139" s="155"/>
      <c r="B139" s="199"/>
      <c r="C139" s="199"/>
    </row>
    <row r="140" spans="1:3" ht="12.75">
      <c r="A140" s="157"/>
      <c r="B140" s="199"/>
      <c r="C140" s="199"/>
    </row>
    <row r="141" spans="1:3" ht="12.75">
      <c r="A141" s="157"/>
      <c r="B141" s="199"/>
      <c r="C141" s="199"/>
    </row>
    <row r="142" spans="1:3" ht="12.75">
      <c r="A142" s="157"/>
      <c r="B142" s="199"/>
      <c r="C142" s="199"/>
    </row>
    <row r="143" spans="1:3" ht="12.75">
      <c r="A143" s="157"/>
      <c r="B143" s="199"/>
      <c r="C143" s="199"/>
    </row>
    <row r="144" spans="1:3" ht="12.75">
      <c r="A144" s="157"/>
      <c r="B144" s="199"/>
      <c r="C144" s="199"/>
    </row>
    <row r="145" spans="1:3" ht="12.75">
      <c r="A145" s="157"/>
      <c r="B145" s="199"/>
      <c r="C145" s="199"/>
    </row>
    <row r="146" spans="1:3" ht="12.75">
      <c r="A146" s="157"/>
      <c r="B146" s="199"/>
      <c r="C146" s="200"/>
    </row>
    <row r="147" spans="1:3" ht="12.75">
      <c r="A147" s="157"/>
      <c r="B147" s="199"/>
      <c r="C147" s="200"/>
    </row>
    <row r="148" spans="1:3" ht="12.75">
      <c r="A148" s="157"/>
      <c r="B148" s="199"/>
      <c r="C148" s="200"/>
    </row>
    <row r="149" spans="1:3" ht="12.75">
      <c r="A149" s="157"/>
      <c r="B149" s="200"/>
      <c r="C149" s="200"/>
    </row>
    <row r="150" spans="1:3" ht="12.75">
      <c r="A150" s="157"/>
      <c r="B150" s="199"/>
      <c r="C150" s="200"/>
    </row>
    <row r="151" spans="1:3" ht="12.75">
      <c r="A151" s="159"/>
      <c r="B151" s="201"/>
      <c r="C151" s="201"/>
    </row>
    <row r="152" spans="1:3" ht="12.75">
      <c r="A152" s="161"/>
      <c r="B152" s="201"/>
      <c r="C152" s="201"/>
    </row>
    <row r="153" spans="1:3" ht="12.75">
      <c r="A153" s="157"/>
      <c r="B153" s="201"/>
      <c r="C153" s="201"/>
    </row>
    <row r="154" spans="1:3" ht="12.75">
      <c r="A154" s="157"/>
      <c r="B154" s="202"/>
      <c r="C154" s="202"/>
    </row>
    <row r="155" spans="1:3" ht="12.75">
      <c r="A155" s="157"/>
      <c r="B155" s="202"/>
      <c r="C155" s="202"/>
    </row>
  </sheetData>
  <sheetProtection/>
  <mergeCells count="3">
    <mergeCell ref="A2:K2"/>
    <mergeCell ref="A3:K3"/>
    <mergeCell ref="A1:K1"/>
  </mergeCells>
  <printOptions horizontalCentered="1"/>
  <pageMargins left="0.16" right="0.22" top="0.16" bottom="0.15748031496062992" header="0" footer="0.15748031496062992"/>
  <pageSetup firstPageNumber="25" useFirstPageNumber="1" horizontalDpi="600" verticalDpi="600" orientation="landscape" scale="59" r:id="rId1"/>
  <rowBreaks count="1" manualBreakCount="1">
    <brk id="4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E29" sqref="E29"/>
    </sheetView>
  </sheetViews>
  <sheetFormatPr defaultColWidth="11.421875" defaultRowHeight="12.75"/>
  <cols>
    <col min="1" max="1" width="46.28125" style="0" customWidth="1"/>
    <col min="2" max="3" width="13.7109375" style="0" bestFit="1" customWidth="1"/>
    <col min="4" max="4" width="15.421875" style="0" customWidth="1"/>
    <col min="5" max="5" width="13.28125" style="0" bestFit="1" customWidth="1"/>
    <col min="6" max="6" width="15.57421875" style="0" customWidth="1"/>
    <col min="7" max="8" width="16.8515625" style="0" customWidth="1"/>
    <col min="9" max="9" width="13.7109375" style="0" bestFit="1" customWidth="1"/>
  </cols>
  <sheetData>
    <row r="1" spans="1:9" ht="15.75">
      <c r="A1" s="243" t="s">
        <v>315</v>
      </c>
      <c r="B1" s="243"/>
      <c r="C1" s="243"/>
      <c r="D1" s="243"/>
      <c r="E1" s="243"/>
      <c r="F1" s="243"/>
      <c r="G1" s="243"/>
      <c r="H1" s="243"/>
      <c r="I1" s="243"/>
    </row>
    <row r="2" spans="1:9" ht="12.75">
      <c r="A2" s="242" t="s">
        <v>489</v>
      </c>
      <c r="B2" s="242"/>
      <c r="C2" s="242"/>
      <c r="D2" s="242"/>
      <c r="E2" s="242"/>
      <c r="F2" s="242"/>
      <c r="G2" s="242"/>
      <c r="H2" s="242"/>
      <c r="I2" s="242"/>
    </row>
    <row r="3" spans="1:9" ht="12.75">
      <c r="A3" s="242" t="s">
        <v>285</v>
      </c>
      <c r="B3" s="242"/>
      <c r="C3" s="242"/>
      <c r="D3" s="242"/>
      <c r="E3" s="242"/>
      <c r="F3" s="242"/>
      <c r="G3" s="242"/>
      <c r="H3" s="242"/>
      <c r="I3" s="242"/>
    </row>
    <row r="4" ht="13.5" thickBot="1"/>
    <row r="5" spans="1:9" ht="13.5" thickBot="1">
      <c r="A5" s="210"/>
      <c r="B5" s="244" t="s">
        <v>491</v>
      </c>
      <c r="C5" s="244"/>
      <c r="D5" s="244"/>
      <c r="E5" s="245"/>
      <c r="F5" s="246" t="s">
        <v>490</v>
      </c>
      <c r="G5" s="244"/>
      <c r="H5" s="244"/>
      <c r="I5" s="245"/>
    </row>
    <row r="6" spans="1:9" ht="13.5" thickBot="1">
      <c r="A6" s="209" t="s">
        <v>0</v>
      </c>
      <c r="B6" s="244" t="s">
        <v>187</v>
      </c>
      <c r="C6" s="245"/>
      <c r="D6" s="3" t="s">
        <v>37</v>
      </c>
      <c r="E6" s="3" t="s">
        <v>38</v>
      </c>
      <c r="F6" s="246" t="s">
        <v>187</v>
      </c>
      <c r="G6" s="245"/>
      <c r="H6" s="3" t="s">
        <v>37</v>
      </c>
      <c r="I6" s="3" t="s">
        <v>38</v>
      </c>
    </row>
    <row r="7" spans="1:9" ht="13.5" thickBot="1">
      <c r="A7" s="2"/>
      <c r="B7" s="211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7" t="s">
        <v>95</v>
      </c>
      <c r="B9" s="233">
        <v>71061053.24000001</v>
      </c>
      <c r="C9" s="234">
        <v>69491995.25</v>
      </c>
      <c r="D9" s="234">
        <v>68481295</v>
      </c>
      <c r="E9" s="234">
        <v>-1010700.25</v>
      </c>
      <c r="F9" s="10">
        <v>205949469.26000002</v>
      </c>
      <c r="G9" s="10">
        <f>SUM('Egresos Reales'!K7)</f>
        <v>212169255.97</v>
      </c>
      <c r="H9" s="10">
        <f>SUM('Presupuesto Egresos'!K7)</f>
        <v>203249653</v>
      </c>
      <c r="I9" s="10">
        <f>SUM(H9-G9)</f>
        <v>-8919602.969999999</v>
      </c>
    </row>
    <row r="10" spans="1:9" ht="12.75">
      <c r="A10" s="8"/>
      <c r="B10" s="222"/>
      <c r="C10" s="215"/>
      <c r="D10" s="215"/>
      <c r="E10" s="215"/>
      <c r="F10" s="11"/>
      <c r="G10" s="11"/>
      <c r="H10" s="11"/>
      <c r="I10" s="11"/>
    </row>
    <row r="11" spans="1:9" ht="12.75">
      <c r="A11" s="8" t="s">
        <v>46</v>
      </c>
      <c r="B11" s="222">
        <v>18111070.9</v>
      </c>
      <c r="C11" s="215">
        <v>24957938.159999996</v>
      </c>
      <c r="D11" s="215">
        <v>20272177</v>
      </c>
      <c r="E11" s="215">
        <v>-4685761.159999996</v>
      </c>
      <c r="F11" s="11">
        <v>40443555.19</v>
      </c>
      <c r="G11" s="11">
        <f>SUM('Egresos Reales'!K12)</f>
        <v>72200993.1</v>
      </c>
      <c r="H11" s="11">
        <f>SUM('Presupuesto Egresos'!K12)</f>
        <v>62248358</v>
      </c>
      <c r="I11" s="11">
        <f>SUM(H11-G11)</f>
        <v>-9952635.099999994</v>
      </c>
    </row>
    <row r="12" spans="1:9" ht="12.75">
      <c r="A12" s="8"/>
      <c r="B12" s="222"/>
      <c r="C12" s="215"/>
      <c r="D12" s="215"/>
      <c r="E12" s="215"/>
      <c r="F12" s="11"/>
      <c r="G12" s="11"/>
      <c r="H12" s="11"/>
      <c r="I12" s="11"/>
    </row>
    <row r="13" spans="1:9" ht="12.75">
      <c r="A13" s="8" t="s">
        <v>47</v>
      </c>
      <c r="B13" s="222">
        <v>10290597.31</v>
      </c>
      <c r="C13" s="215">
        <v>11130203.69</v>
      </c>
      <c r="D13" s="215">
        <v>12119958</v>
      </c>
      <c r="E13" s="215">
        <v>989754.3100000005</v>
      </c>
      <c r="F13" s="11">
        <v>27201368.86</v>
      </c>
      <c r="G13" s="11">
        <f>SUM('Egresos Reales'!K20)</f>
        <v>26462077.369999997</v>
      </c>
      <c r="H13" s="11">
        <f>SUM('Presupuesto Egresos'!K20)</f>
        <v>30728824</v>
      </c>
      <c r="I13" s="11">
        <f>SUM(H13-G13)</f>
        <v>4266746.630000003</v>
      </c>
    </row>
    <row r="14" spans="1:9" ht="12.75">
      <c r="A14" s="8"/>
      <c r="B14" s="222"/>
      <c r="C14" s="215"/>
      <c r="D14" s="215"/>
      <c r="E14" s="215"/>
      <c r="F14" s="11"/>
      <c r="G14" s="11"/>
      <c r="H14" s="11"/>
      <c r="I14" s="11"/>
    </row>
    <row r="15" spans="1:9" ht="12.75">
      <c r="A15" s="8" t="s">
        <v>167</v>
      </c>
      <c r="B15" s="222">
        <v>18202865.32</v>
      </c>
      <c r="C15" s="215">
        <v>13538532.319999998</v>
      </c>
      <c r="D15" s="215">
        <v>16821400</v>
      </c>
      <c r="E15" s="215">
        <v>3282867.6800000016</v>
      </c>
      <c r="F15" s="11">
        <v>51088044.84999999</v>
      </c>
      <c r="G15" s="11">
        <f>SUM('Egresos Reales'!K29)</f>
        <v>49994125.57</v>
      </c>
      <c r="H15" s="11">
        <f>SUM('Presupuesto Egresos'!K29)</f>
        <v>51768384</v>
      </c>
      <c r="I15" s="11">
        <f>SUM(H15-G15)</f>
        <v>1774258.4299999997</v>
      </c>
    </row>
    <row r="16" spans="1:9" ht="12.75">
      <c r="A16" s="8"/>
      <c r="B16" s="222"/>
      <c r="C16" s="215"/>
      <c r="D16" s="215"/>
      <c r="E16" s="215"/>
      <c r="F16" s="11"/>
      <c r="G16" s="11"/>
      <c r="H16" s="11"/>
      <c r="I16" s="11"/>
    </row>
    <row r="17" spans="1:9" ht="12.75">
      <c r="A17" s="8" t="s">
        <v>48</v>
      </c>
      <c r="B17" s="222">
        <v>925072.68</v>
      </c>
      <c r="C17" s="215">
        <v>1291680.14</v>
      </c>
      <c r="D17" s="215">
        <v>4500000</v>
      </c>
      <c r="E17" s="215">
        <v>3208319.8600000003</v>
      </c>
      <c r="F17" s="11">
        <v>3752061.29</v>
      </c>
      <c r="G17" s="11">
        <f>SUM('Egresos Reales'!K38)</f>
        <v>4172213.4499999997</v>
      </c>
      <c r="H17" s="11">
        <f>SUM('Presupuesto Egresos'!K38)</f>
        <v>15660800</v>
      </c>
      <c r="I17" s="11">
        <f>SUM(H17-G17)</f>
        <v>11488586.55</v>
      </c>
    </row>
    <row r="18" spans="1:9" ht="12.75">
      <c r="A18" s="8"/>
      <c r="B18" s="222"/>
      <c r="C18" s="215"/>
      <c r="D18" s="215"/>
      <c r="E18" s="215"/>
      <c r="F18" s="11"/>
      <c r="G18" s="11"/>
      <c r="H18" s="11"/>
      <c r="I18" s="11"/>
    </row>
    <row r="19" spans="1:9" ht="12.75">
      <c r="A19" s="8" t="s">
        <v>116</v>
      </c>
      <c r="B19" s="222">
        <v>8001994.22</v>
      </c>
      <c r="C19" s="215">
        <v>57528128.44</v>
      </c>
      <c r="D19" s="215">
        <v>17165200</v>
      </c>
      <c r="E19" s="215">
        <v>-40362928.44</v>
      </c>
      <c r="F19" s="11">
        <v>45640029.839999996</v>
      </c>
      <c r="G19" s="11">
        <f>SUM('Egresos Reales'!K42)</f>
        <v>86827563.96000001</v>
      </c>
      <c r="H19" s="11">
        <f>SUM('Presupuesto Egresos'!K42)</f>
        <v>59161210.71</v>
      </c>
      <c r="I19" s="11">
        <f>SUM(H19-G19)</f>
        <v>-27666353.250000007</v>
      </c>
    </row>
    <row r="20" spans="1:9" ht="12.75">
      <c r="A20" s="8"/>
      <c r="B20" s="222"/>
      <c r="C20" s="215"/>
      <c r="D20" s="215"/>
      <c r="E20" s="215"/>
      <c r="F20" s="11"/>
      <c r="G20" s="11"/>
      <c r="H20" s="11"/>
      <c r="I20" s="11"/>
    </row>
    <row r="21" spans="1:9" ht="12.75">
      <c r="A21" s="8" t="s">
        <v>1</v>
      </c>
      <c r="B21" s="222">
        <v>3043095.48</v>
      </c>
      <c r="C21" s="215">
        <v>4415746.93</v>
      </c>
      <c r="D21" s="215">
        <v>3139480</v>
      </c>
      <c r="E21" s="215">
        <v>-1276266.9299999997</v>
      </c>
      <c r="F21" s="11">
        <v>9861158.86</v>
      </c>
      <c r="G21" s="11">
        <f>SUM('Egresos Reales'!K49)</f>
        <v>10001375.700000001</v>
      </c>
      <c r="H21" s="11">
        <f>SUM('Presupuesto Egresos'!K49)</f>
        <v>13771686.31</v>
      </c>
      <c r="I21" s="11">
        <f>SUM(H21-G21)</f>
        <v>3770310.6099999994</v>
      </c>
    </row>
    <row r="22" spans="1:9" ht="12.75">
      <c r="A22" s="8"/>
      <c r="B22" s="222"/>
      <c r="C22" s="215"/>
      <c r="D22" s="215"/>
      <c r="E22" s="215"/>
      <c r="F22" s="11"/>
      <c r="G22" s="11"/>
      <c r="H22" s="11"/>
      <c r="I22" s="11"/>
    </row>
    <row r="23" spans="1:9" ht="12.75">
      <c r="A23" s="8" t="s">
        <v>2</v>
      </c>
      <c r="B23" s="222">
        <v>53242816.03</v>
      </c>
      <c r="C23" s="215">
        <v>37286212.050000004</v>
      </c>
      <c r="D23" s="215">
        <v>43830675</v>
      </c>
      <c r="E23" s="215">
        <v>6544462.9499999955</v>
      </c>
      <c r="F23" s="11">
        <v>143509961.65</v>
      </c>
      <c r="G23" s="11">
        <f>SUM('Egresos Reales'!K61)</f>
        <v>131949869.13</v>
      </c>
      <c r="H23" s="11">
        <f>SUM('Presupuesto Egresos'!K61)</f>
        <v>143657574.51999998</v>
      </c>
      <c r="I23" s="11">
        <f>SUM(H23-G23)</f>
        <v>11707705.389999986</v>
      </c>
    </row>
    <row r="24" spans="1:9" ht="12.75">
      <c r="A24" s="8"/>
      <c r="B24" s="222"/>
      <c r="C24" s="215"/>
      <c r="D24" s="215"/>
      <c r="E24" s="215"/>
      <c r="F24" s="11"/>
      <c r="G24" s="11"/>
      <c r="H24" s="11"/>
      <c r="I24" s="11"/>
    </row>
    <row r="25" spans="1:9" ht="12.75">
      <c r="A25" s="8" t="s">
        <v>255</v>
      </c>
      <c r="B25" s="222">
        <v>1026671.5</v>
      </c>
      <c r="C25" s="215">
        <v>1207936.18</v>
      </c>
      <c r="D25" s="215">
        <v>743772</v>
      </c>
      <c r="E25" s="215">
        <v>-464164.17999999993</v>
      </c>
      <c r="F25" s="11">
        <v>2357336.59</v>
      </c>
      <c r="G25" s="11">
        <f>SUM('Egresos Reales'!K91)</f>
        <v>2618007.04</v>
      </c>
      <c r="H25" s="11">
        <f>SUM('Presupuesto Egresos'!K91)</f>
        <v>2231436</v>
      </c>
      <c r="I25" s="11">
        <f>SUM(H25-G25)</f>
        <v>-386571.04000000004</v>
      </c>
    </row>
    <row r="26" spans="1:9" ht="12.75">
      <c r="A26" s="8"/>
      <c r="B26" s="222"/>
      <c r="C26" s="215"/>
      <c r="D26" s="215"/>
      <c r="E26" s="215"/>
      <c r="F26" s="11"/>
      <c r="G26" s="11"/>
      <c r="H26" s="11"/>
      <c r="I26" s="11"/>
    </row>
    <row r="27" spans="1:9" ht="12.75">
      <c r="A27" s="8" t="s">
        <v>305</v>
      </c>
      <c r="B27" s="222">
        <v>58920567.64</v>
      </c>
      <c r="C27" s="215">
        <v>29448087.34</v>
      </c>
      <c r="D27" s="215">
        <v>22590704</v>
      </c>
      <c r="E27" s="215">
        <v>-6857383.34</v>
      </c>
      <c r="F27" s="11">
        <v>130752058.8</v>
      </c>
      <c r="G27" s="11">
        <f>SUM('Egresos Reales'!K97)</f>
        <v>83714815.08000001</v>
      </c>
      <c r="H27" s="11">
        <f>SUM('Presupuesto Egresos'!K97)</f>
        <v>132548740.68999998</v>
      </c>
      <c r="I27" s="11">
        <f>SUM(H27-G27)</f>
        <v>48833925.60999997</v>
      </c>
    </row>
    <row r="28" spans="1:9" ht="12.75">
      <c r="A28" s="9"/>
      <c r="B28" s="222"/>
      <c r="C28" s="215"/>
      <c r="D28" s="215"/>
      <c r="E28" s="215"/>
      <c r="F28" s="11"/>
      <c r="G28" s="11"/>
      <c r="H28" s="11"/>
      <c r="I28" s="11"/>
    </row>
    <row r="29" spans="1:9" ht="12.75">
      <c r="A29" s="5" t="s">
        <v>4</v>
      </c>
      <c r="B29" s="221">
        <v>242825804.32</v>
      </c>
      <c r="C29" s="221">
        <v>250296460.50000003</v>
      </c>
      <c r="D29" s="221">
        <v>209664661</v>
      </c>
      <c r="E29" s="221">
        <v>-40631799.5</v>
      </c>
      <c r="F29" s="6">
        <f>SUM(F9:F27)</f>
        <v>660555045.1899999</v>
      </c>
      <c r="G29" s="6">
        <f>SUM(G9:G27)</f>
        <v>680110296.37</v>
      </c>
      <c r="H29" s="6">
        <f>SUM(H9:H27)</f>
        <v>715026667.2299999</v>
      </c>
      <c r="I29" s="6">
        <f>SUM(I9:I27)</f>
        <v>34916370.859999955</v>
      </c>
    </row>
  </sheetData>
  <sheetProtection/>
  <mergeCells count="7">
    <mergeCell ref="A1:I1"/>
    <mergeCell ref="B5:E5"/>
    <mergeCell ref="F5:I5"/>
    <mergeCell ref="B6:C6"/>
    <mergeCell ref="F6:G6"/>
    <mergeCell ref="A2:I2"/>
    <mergeCell ref="A3:I3"/>
  </mergeCells>
  <printOptions horizontalCentered="1"/>
  <pageMargins left="0.15748031496062992" right="0.1968503937007874" top="0.5118110236220472" bottom="0.1968503937007874" header="0" footer="0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zoomScale="75" zoomScaleNormal="75" zoomScalePageLayoutView="0" workbookViewId="0" topLeftCell="A1">
      <selection activeCell="J40" sqref="J40"/>
    </sheetView>
  </sheetViews>
  <sheetFormatPr defaultColWidth="53.57421875" defaultRowHeight="12.75"/>
  <cols>
    <col min="1" max="1" width="52.57421875" style="0" customWidth="1"/>
    <col min="2" max="2" width="15.140625" style="0" bestFit="1" customWidth="1"/>
    <col min="3" max="3" width="14.8515625" style="0" bestFit="1" customWidth="1"/>
    <col min="4" max="4" width="14.421875" style="0" bestFit="1" customWidth="1"/>
    <col min="5" max="5" width="15.140625" style="0" bestFit="1" customWidth="1"/>
    <col min="6" max="6" width="14.8515625" style="0" bestFit="1" customWidth="1"/>
    <col min="7" max="7" width="14.421875" style="0" customWidth="1"/>
    <col min="8" max="9" width="14.8515625" style="0" customWidth="1"/>
    <col min="10" max="10" width="14.421875" style="0" customWidth="1"/>
    <col min="11" max="11" width="15.57421875" style="0" bestFit="1" customWidth="1"/>
  </cols>
  <sheetData>
    <row r="1" spans="1:11" ht="15.75">
      <c r="A1" s="243" t="s">
        <v>315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2.75">
      <c r="A2" s="242" t="s">
        <v>489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12.75">
      <c r="A3" s="242" t="s">
        <v>185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ht="13.5" thickBot="1"/>
    <row r="5" spans="1:11" ht="13.5" thickBot="1">
      <c r="A5" s="19" t="s">
        <v>0</v>
      </c>
      <c r="B5" s="19" t="s">
        <v>6</v>
      </c>
      <c r="C5" s="19" t="s">
        <v>7</v>
      </c>
      <c r="D5" s="19" t="s">
        <v>8</v>
      </c>
      <c r="E5" s="19" t="s">
        <v>9</v>
      </c>
      <c r="F5" s="19" t="s">
        <v>10</v>
      </c>
      <c r="G5" s="19" t="s">
        <v>11</v>
      </c>
      <c r="H5" s="19" t="s">
        <v>12</v>
      </c>
      <c r="I5" s="19" t="s">
        <v>13</v>
      </c>
      <c r="J5" s="19" t="s">
        <v>14</v>
      </c>
      <c r="K5" s="19" t="s">
        <v>73</v>
      </c>
    </row>
    <row r="7" spans="1:11" ht="12.75">
      <c r="A7" s="39" t="s">
        <v>15</v>
      </c>
      <c r="B7" s="20">
        <f>SUM(B8:B13)</f>
        <v>61748695.85</v>
      </c>
      <c r="C7" s="20">
        <f aca="true" t="shared" si="0" ref="C7:J7">SUM(C8:C13)</f>
        <v>18161400.12</v>
      </c>
      <c r="D7" s="20">
        <f t="shared" si="0"/>
        <v>13837489.89</v>
      </c>
      <c r="E7" s="20">
        <f t="shared" si="0"/>
        <v>8389002.219999999</v>
      </c>
      <c r="F7" s="20">
        <f t="shared" si="0"/>
        <v>9408876.58</v>
      </c>
      <c r="G7" s="20">
        <f t="shared" si="0"/>
        <v>13165654.56</v>
      </c>
      <c r="H7" s="20">
        <f t="shared" si="0"/>
        <v>8599354.7</v>
      </c>
      <c r="I7" s="20">
        <f t="shared" si="0"/>
        <v>12212826.37</v>
      </c>
      <c r="J7" s="20">
        <f t="shared" si="0"/>
        <v>9283413.469999999</v>
      </c>
      <c r="K7" s="20">
        <f>SUM(K8:K13)</f>
        <v>154806713.76</v>
      </c>
    </row>
    <row r="8" spans="1:11" ht="12.75">
      <c r="A8" s="8" t="s">
        <v>24</v>
      </c>
      <c r="B8" s="11">
        <v>52323204</v>
      </c>
      <c r="C8" s="11">
        <v>12004119</v>
      </c>
      <c r="D8" s="11">
        <v>7108963</v>
      </c>
      <c r="E8" s="11">
        <v>2965923</v>
      </c>
      <c r="F8" s="11">
        <v>3697862</v>
      </c>
      <c r="G8" s="11">
        <v>3613814</v>
      </c>
      <c r="H8" s="11">
        <v>3047740</v>
      </c>
      <c r="I8" s="11">
        <v>2636111</v>
      </c>
      <c r="J8" s="11">
        <v>2081456</v>
      </c>
      <c r="K8" s="11">
        <f aca="true" t="shared" si="1" ref="K8:K13">SUM(B8:J8)</f>
        <v>89479192</v>
      </c>
    </row>
    <row r="9" spans="1:11" ht="12.75">
      <c r="A9" s="8" t="s">
        <v>147</v>
      </c>
      <c r="B9" s="11">
        <v>9423853.85</v>
      </c>
      <c r="C9" s="11">
        <v>6153297.12</v>
      </c>
      <c r="D9" s="11">
        <v>6726849.89</v>
      </c>
      <c r="E9" s="11">
        <v>5411435.72</v>
      </c>
      <c r="F9" s="11">
        <v>5703954.08</v>
      </c>
      <c r="G9" s="11">
        <v>9545274.56</v>
      </c>
      <c r="H9" s="11">
        <v>5550739.7</v>
      </c>
      <c r="I9" s="11">
        <v>9557859.67</v>
      </c>
      <c r="J9" s="11">
        <v>7193746.47</v>
      </c>
      <c r="K9" s="11">
        <f t="shared" si="1"/>
        <v>65267011.06</v>
      </c>
    </row>
    <row r="10" spans="1:11" ht="12.75">
      <c r="A10" s="8" t="s">
        <v>148</v>
      </c>
      <c r="B10" s="11">
        <v>1638</v>
      </c>
      <c r="C10" s="11">
        <v>3984</v>
      </c>
      <c r="D10" s="11">
        <v>1677</v>
      </c>
      <c r="E10" s="11">
        <v>11643.5</v>
      </c>
      <c r="F10" s="11">
        <v>7060.5</v>
      </c>
      <c r="G10" s="11">
        <v>6566</v>
      </c>
      <c r="H10" s="11">
        <v>875</v>
      </c>
      <c r="I10" s="11">
        <v>18855.7</v>
      </c>
      <c r="J10" s="11">
        <v>8211</v>
      </c>
      <c r="K10" s="11">
        <f t="shared" si="1"/>
        <v>60510.7</v>
      </c>
    </row>
    <row r="11" spans="1:11" ht="12.75">
      <c r="A11" s="8" t="s">
        <v>149</v>
      </c>
      <c r="B11" s="11"/>
      <c r="C11" s="11"/>
      <c r="D11" s="11"/>
      <c r="E11" s="11"/>
      <c r="F11" s="11"/>
      <c r="G11" s="11"/>
      <c r="H11" s="11"/>
      <c r="I11" s="11"/>
      <c r="J11" s="11"/>
      <c r="K11" s="11">
        <f t="shared" si="1"/>
        <v>0</v>
      </c>
    </row>
    <row r="12" spans="1:11" ht="12.75">
      <c r="A12" s="8" t="s">
        <v>126</v>
      </c>
      <c r="B12" s="11"/>
      <c r="C12" s="11"/>
      <c r="D12" s="11"/>
      <c r="E12" s="11"/>
      <c r="F12" s="11"/>
      <c r="G12" s="11"/>
      <c r="H12" s="11"/>
      <c r="I12" s="11"/>
      <c r="J12" s="11"/>
      <c r="K12" s="11">
        <f t="shared" si="1"/>
        <v>0</v>
      </c>
    </row>
    <row r="13" spans="1:11" ht="12.75">
      <c r="A13" s="8" t="s">
        <v>127</v>
      </c>
      <c r="B13" s="11"/>
      <c r="C13" s="11"/>
      <c r="D13" s="11"/>
      <c r="E13" s="11"/>
      <c r="F13" s="11"/>
      <c r="G13" s="11"/>
      <c r="H13" s="11"/>
      <c r="I13" s="11"/>
      <c r="J13" s="11"/>
      <c r="K13" s="11">
        <f t="shared" si="1"/>
        <v>0</v>
      </c>
    </row>
    <row r="14" spans="1:11" ht="12.75">
      <c r="A14" s="8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2.75">
      <c r="A15" s="35" t="s">
        <v>16</v>
      </c>
      <c r="B15" s="21">
        <f>SUM(B16:B27)</f>
        <v>2227187.25</v>
      </c>
      <c r="C15" s="21">
        <f aca="true" t="shared" si="2" ref="C15:J15">SUM(C16:C27)</f>
        <v>2237593.0300000003</v>
      </c>
      <c r="D15" s="21">
        <f t="shared" si="2"/>
        <v>5163953.34</v>
      </c>
      <c r="E15" s="21">
        <f t="shared" si="2"/>
        <v>3168651.8800000004</v>
      </c>
      <c r="F15" s="21">
        <f t="shared" si="2"/>
        <v>5227134.7</v>
      </c>
      <c r="G15" s="21">
        <f t="shared" si="2"/>
        <v>4297665.159999999</v>
      </c>
      <c r="H15" s="21">
        <f t="shared" si="2"/>
        <v>2603535.31</v>
      </c>
      <c r="I15" s="21">
        <f t="shared" si="2"/>
        <v>3624992.3699999996</v>
      </c>
      <c r="J15" s="21">
        <f t="shared" si="2"/>
        <v>2025436.5699999998</v>
      </c>
      <c r="K15" s="21">
        <f>SUM(K16:K27)</f>
        <v>30576149.609999996</v>
      </c>
    </row>
    <row r="16" spans="1:11" ht="12.75">
      <c r="A16" s="8" t="s">
        <v>151</v>
      </c>
      <c r="B16" s="11"/>
      <c r="C16" s="11"/>
      <c r="D16" s="11"/>
      <c r="E16" s="11"/>
      <c r="F16" s="11"/>
      <c r="G16" s="11"/>
      <c r="H16" s="11"/>
      <c r="I16" s="11"/>
      <c r="J16" s="11"/>
      <c r="K16" s="11">
        <f aca="true" t="shared" si="3" ref="K16:K27">SUM(B16:J16)</f>
        <v>0</v>
      </c>
    </row>
    <row r="17" spans="1:11" ht="12.75">
      <c r="A17" s="8" t="s">
        <v>152</v>
      </c>
      <c r="B17" s="11">
        <v>1696</v>
      </c>
      <c r="C17" s="11">
        <v>7773</v>
      </c>
      <c r="D17" s="11">
        <v>171333.8</v>
      </c>
      <c r="E17" s="11">
        <v>67788.5</v>
      </c>
      <c r="F17" s="11">
        <v>56629.95</v>
      </c>
      <c r="G17" s="11">
        <v>158650.5</v>
      </c>
      <c r="H17" s="11">
        <v>54379.4</v>
      </c>
      <c r="I17" s="11">
        <v>40936</v>
      </c>
      <c r="J17" s="11">
        <v>40919.5</v>
      </c>
      <c r="K17" s="11">
        <f t="shared" si="3"/>
        <v>600106.65</v>
      </c>
    </row>
    <row r="18" spans="1:11" ht="12.75">
      <c r="A18" s="8" t="s">
        <v>153</v>
      </c>
      <c r="B18" s="11">
        <v>1232157.93</v>
      </c>
      <c r="C18" s="11">
        <v>1407035.73</v>
      </c>
      <c r="D18" s="11">
        <v>2293732.14</v>
      </c>
      <c r="E18" s="11">
        <v>2304829.53</v>
      </c>
      <c r="F18" s="11">
        <v>4325389.03</v>
      </c>
      <c r="G18" s="11">
        <v>3240213.15</v>
      </c>
      <c r="H18" s="11">
        <v>1617070.83</v>
      </c>
      <c r="I18" s="11">
        <v>2889997.17</v>
      </c>
      <c r="J18" s="11">
        <v>953591.86</v>
      </c>
      <c r="K18" s="11">
        <f t="shared" si="3"/>
        <v>20264017.369999997</v>
      </c>
    </row>
    <row r="19" spans="1:11" ht="12.75">
      <c r="A19" s="8" t="s">
        <v>228</v>
      </c>
      <c r="B19" s="11">
        <v>43695</v>
      </c>
      <c r="C19" s="11">
        <v>84665</v>
      </c>
      <c r="D19" s="11">
        <v>77208</v>
      </c>
      <c r="E19" s="11">
        <v>34216</v>
      </c>
      <c r="F19" s="11">
        <v>35515</v>
      </c>
      <c r="G19" s="11">
        <v>109656</v>
      </c>
      <c r="H19" s="11">
        <v>47306</v>
      </c>
      <c r="I19" s="11">
        <v>118654</v>
      </c>
      <c r="J19" s="11">
        <v>152128</v>
      </c>
      <c r="K19" s="11">
        <f t="shared" si="3"/>
        <v>703043</v>
      </c>
    </row>
    <row r="20" spans="1:11" ht="12.75">
      <c r="A20" s="8" t="s">
        <v>227</v>
      </c>
      <c r="B20" s="11">
        <v>5433.2</v>
      </c>
      <c r="C20" s="11">
        <v>33655</v>
      </c>
      <c r="D20" s="11">
        <v>1415305.4</v>
      </c>
      <c r="E20" s="11">
        <v>430077.7</v>
      </c>
      <c r="F20" s="11">
        <v>273484.01</v>
      </c>
      <c r="G20" s="11">
        <v>317472.55</v>
      </c>
      <c r="H20" s="11">
        <v>176309.1</v>
      </c>
      <c r="I20" s="11">
        <v>112904.3</v>
      </c>
      <c r="J20" s="11">
        <v>83519.6</v>
      </c>
      <c r="K20" s="11">
        <f t="shared" si="3"/>
        <v>2848160.8599999994</v>
      </c>
    </row>
    <row r="21" spans="1:11" ht="12.75">
      <c r="A21" s="8" t="s">
        <v>156</v>
      </c>
      <c r="B21" s="11"/>
      <c r="C21" s="11"/>
      <c r="D21" s="11"/>
      <c r="E21" s="11"/>
      <c r="F21" s="11"/>
      <c r="G21" s="11"/>
      <c r="H21" s="11"/>
      <c r="I21" s="11"/>
      <c r="J21" s="11"/>
      <c r="K21" s="11">
        <f t="shared" si="3"/>
        <v>0</v>
      </c>
    </row>
    <row r="22" spans="1:11" ht="12.75">
      <c r="A22" s="8" t="s">
        <v>226</v>
      </c>
      <c r="B22" s="11">
        <v>200486</v>
      </c>
      <c r="C22" s="11">
        <v>222761.08</v>
      </c>
      <c r="D22" s="11">
        <v>240046.24</v>
      </c>
      <c r="E22" s="11">
        <v>180033.6</v>
      </c>
      <c r="F22" s="11">
        <v>246884.36</v>
      </c>
      <c r="G22" s="11">
        <v>200029.6</v>
      </c>
      <c r="H22" s="11">
        <v>150213.4</v>
      </c>
      <c r="I22" s="11">
        <v>216059.34</v>
      </c>
      <c r="J22" s="11">
        <v>147001.38</v>
      </c>
      <c r="K22" s="11">
        <f t="shared" si="3"/>
        <v>1803515</v>
      </c>
    </row>
    <row r="23" spans="1:11" ht="12.75">
      <c r="A23" s="8" t="s">
        <v>157</v>
      </c>
      <c r="B23" s="11"/>
      <c r="C23" s="11"/>
      <c r="D23" s="11"/>
      <c r="E23" s="11"/>
      <c r="F23" s="11"/>
      <c r="G23" s="11"/>
      <c r="H23" s="11"/>
      <c r="I23" s="11"/>
      <c r="J23" s="11"/>
      <c r="K23" s="11">
        <f t="shared" si="3"/>
        <v>0</v>
      </c>
    </row>
    <row r="24" spans="1:11" ht="12.75">
      <c r="A24" s="8" t="s">
        <v>225</v>
      </c>
      <c r="B24" s="11"/>
      <c r="C24" s="11"/>
      <c r="D24" s="11"/>
      <c r="E24" s="11"/>
      <c r="F24" s="11"/>
      <c r="G24" s="11"/>
      <c r="H24" s="11"/>
      <c r="I24" s="11"/>
      <c r="J24" s="11"/>
      <c r="K24" s="11">
        <f t="shared" si="3"/>
        <v>0</v>
      </c>
    </row>
    <row r="25" spans="1:11" ht="12.75">
      <c r="A25" s="8" t="s">
        <v>159</v>
      </c>
      <c r="B25" s="11">
        <v>120990.8</v>
      </c>
      <c r="C25" s="11">
        <v>40836.3</v>
      </c>
      <c r="D25" s="11">
        <v>65250.5</v>
      </c>
      <c r="E25" s="11">
        <v>38669.6</v>
      </c>
      <c r="F25" s="11">
        <v>4744</v>
      </c>
      <c r="G25" s="11">
        <v>42508.8</v>
      </c>
      <c r="H25" s="11">
        <v>263828</v>
      </c>
      <c r="I25" s="11">
        <v>39645.5</v>
      </c>
      <c r="J25" s="11">
        <v>75412.5</v>
      </c>
      <c r="K25" s="11">
        <f t="shared" si="3"/>
        <v>691886</v>
      </c>
    </row>
    <row r="26" spans="1:11" ht="12.75">
      <c r="A26" s="8" t="s">
        <v>25</v>
      </c>
      <c r="B26" s="11">
        <v>622728.32</v>
      </c>
      <c r="C26" s="11">
        <v>440866.92</v>
      </c>
      <c r="D26" s="11">
        <v>901077.26</v>
      </c>
      <c r="E26" s="11">
        <v>113036.95</v>
      </c>
      <c r="F26" s="11">
        <v>284488.35</v>
      </c>
      <c r="G26" s="11">
        <v>229134.56</v>
      </c>
      <c r="H26" s="11">
        <v>294428.58</v>
      </c>
      <c r="I26" s="11">
        <v>206796.06</v>
      </c>
      <c r="J26" s="11">
        <v>572863.73</v>
      </c>
      <c r="K26" s="11">
        <f t="shared" si="3"/>
        <v>3665420.73</v>
      </c>
    </row>
    <row r="27" spans="1:11" ht="12.75">
      <c r="A27" s="8" t="s">
        <v>127</v>
      </c>
      <c r="B27" s="11"/>
      <c r="C27" s="11"/>
      <c r="D27" s="11"/>
      <c r="E27" s="11"/>
      <c r="F27" s="11"/>
      <c r="G27" s="11"/>
      <c r="H27" s="11"/>
      <c r="I27" s="11"/>
      <c r="J27" s="11"/>
      <c r="K27" s="11">
        <f t="shared" si="3"/>
        <v>0</v>
      </c>
    </row>
    <row r="28" spans="1:11" ht="12.75">
      <c r="A28" s="8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38.25">
      <c r="A29" s="68" t="s">
        <v>327</v>
      </c>
      <c r="B29" s="21">
        <f>SUM(B30:B32)</f>
        <v>0</v>
      </c>
      <c r="C29" s="21">
        <f aca="true" t="shared" si="4" ref="C29:J29">SUM(C30:C32)</f>
        <v>0</v>
      </c>
      <c r="D29" s="21">
        <f t="shared" si="4"/>
        <v>0</v>
      </c>
      <c r="E29" s="21">
        <f t="shared" si="4"/>
        <v>0</v>
      </c>
      <c r="F29" s="21">
        <f t="shared" si="4"/>
        <v>0</v>
      </c>
      <c r="G29" s="21">
        <f t="shared" si="4"/>
        <v>0</v>
      </c>
      <c r="H29" s="21">
        <f t="shared" si="4"/>
        <v>0</v>
      </c>
      <c r="I29" s="21">
        <f t="shared" si="4"/>
        <v>0</v>
      </c>
      <c r="J29" s="21">
        <f t="shared" si="4"/>
        <v>0</v>
      </c>
      <c r="K29" s="21">
        <f>SUM(K30:K32)</f>
        <v>0</v>
      </c>
    </row>
    <row r="30" spans="1:11" ht="12.75">
      <c r="A30" s="69" t="s">
        <v>243</v>
      </c>
      <c r="B30" s="21"/>
      <c r="C30" s="21"/>
      <c r="D30" s="21"/>
      <c r="E30" s="21"/>
      <c r="F30" s="21"/>
      <c r="G30" s="21"/>
      <c r="H30" s="21"/>
      <c r="I30" s="21"/>
      <c r="J30" s="21"/>
      <c r="K30" s="23">
        <f>SUM(B30:J30)</f>
        <v>0</v>
      </c>
    </row>
    <row r="31" spans="1:11" ht="12.75">
      <c r="A31" s="69" t="s">
        <v>286</v>
      </c>
      <c r="B31" s="21"/>
      <c r="C31" s="21"/>
      <c r="D31" s="21"/>
      <c r="E31" s="21"/>
      <c r="F31" s="21"/>
      <c r="G31" s="21"/>
      <c r="H31" s="21"/>
      <c r="I31" s="21"/>
      <c r="J31" s="21"/>
      <c r="K31" s="23">
        <f>SUM(B31:J31)</f>
        <v>0</v>
      </c>
    </row>
    <row r="32" spans="1:11" ht="12.75">
      <c r="A32" s="69" t="s">
        <v>244</v>
      </c>
      <c r="B32" s="21"/>
      <c r="C32" s="21"/>
      <c r="D32" s="21"/>
      <c r="E32" s="21"/>
      <c r="F32" s="21"/>
      <c r="G32" s="21"/>
      <c r="H32" s="21"/>
      <c r="I32" s="21"/>
      <c r="J32" s="21"/>
      <c r="K32" s="23">
        <f>SUM(B32:J32)</f>
        <v>0</v>
      </c>
    </row>
    <row r="33" spans="1:11" ht="12.75">
      <c r="A33" s="8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2.75">
      <c r="A34" s="38" t="s">
        <v>17</v>
      </c>
      <c r="B34" s="21">
        <f>SUM(B35:B45)</f>
        <v>1914969.92</v>
      </c>
      <c r="C34" s="21">
        <f aca="true" t="shared" si="5" ref="C34:J34">SUM(C35:C45)</f>
        <v>285090.96</v>
      </c>
      <c r="D34" s="21">
        <f t="shared" si="5"/>
        <v>409269.37</v>
      </c>
      <c r="E34" s="21">
        <f t="shared" si="5"/>
        <v>939582.03</v>
      </c>
      <c r="F34" s="21">
        <f t="shared" si="5"/>
        <v>465461.03</v>
      </c>
      <c r="G34" s="21">
        <f t="shared" si="5"/>
        <v>420255.28</v>
      </c>
      <c r="H34" s="21">
        <f t="shared" si="5"/>
        <v>406327</v>
      </c>
      <c r="I34" s="21">
        <f t="shared" si="5"/>
        <v>470525.46</v>
      </c>
      <c r="J34" s="21">
        <f t="shared" si="5"/>
        <v>201313.44</v>
      </c>
      <c r="K34" s="21">
        <f>SUM(K35:K45)</f>
        <v>5512794.49</v>
      </c>
    </row>
    <row r="35" spans="1:11" ht="12.75">
      <c r="A35" s="8" t="s">
        <v>32</v>
      </c>
      <c r="B35" s="11">
        <v>1705584.38</v>
      </c>
      <c r="C35" s="11">
        <v>23349</v>
      </c>
      <c r="D35" s="11">
        <v>21571</v>
      </c>
      <c r="E35" s="11">
        <v>37964</v>
      </c>
      <c r="F35" s="11">
        <v>26535</v>
      </c>
      <c r="G35" s="11">
        <v>39581</v>
      </c>
      <c r="H35" s="11">
        <v>30841</v>
      </c>
      <c r="I35" s="11">
        <v>42953</v>
      </c>
      <c r="J35" s="11">
        <v>43344</v>
      </c>
      <c r="K35" s="11">
        <f aca="true" t="shared" si="6" ref="K35:K45">SUM(B35:J35)</f>
        <v>1971722.38</v>
      </c>
    </row>
    <row r="36" spans="1:11" ht="12.75">
      <c r="A36" s="8" t="s">
        <v>191</v>
      </c>
      <c r="B36" s="11">
        <v>69812.61</v>
      </c>
      <c r="C36" s="11">
        <v>60148.51</v>
      </c>
      <c r="D36" s="11">
        <v>130142.06</v>
      </c>
      <c r="E36" s="11">
        <v>683102.81</v>
      </c>
      <c r="F36" s="11">
        <v>247531.51</v>
      </c>
      <c r="G36" s="11">
        <v>243534.51</v>
      </c>
      <c r="H36" s="11">
        <v>220450.51</v>
      </c>
      <c r="I36" s="11">
        <v>352394.51</v>
      </c>
      <c r="J36" s="11">
        <v>127304.86</v>
      </c>
      <c r="K36" s="11">
        <f t="shared" si="6"/>
        <v>2134421.89</v>
      </c>
    </row>
    <row r="37" spans="1:11" ht="12.75">
      <c r="A37" s="8" t="s">
        <v>160</v>
      </c>
      <c r="B37" s="11"/>
      <c r="C37" s="11"/>
      <c r="D37" s="11"/>
      <c r="E37" s="11"/>
      <c r="F37" s="11"/>
      <c r="G37" s="11"/>
      <c r="H37" s="11"/>
      <c r="I37" s="11"/>
      <c r="J37" s="11"/>
      <c r="K37" s="11">
        <f t="shared" si="6"/>
        <v>0</v>
      </c>
    </row>
    <row r="38" spans="1:11" ht="12.75">
      <c r="A38" s="8" t="s">
        <v>169</v>
      </c>
      <c r="B38" s="11"/>
      <c r="C38" s="11"/>
      <c r="D38" s="11"/>
      <c r="E38" s="11"/>
      <c r="F38" s="11"/>
      <c r="G38" s="11"/>
      <c r="H38" s="11"/>
      <c r="I38" s="11"/>
      <c r="J38" s="11"/>
      <c r="K38" s="11">
        <f t="shared" si="6"/>
        <v>0</v>
      </c>
    </row>
    <row r="39" spans="1:11" ht="12.75">
      <c r="A39" s="8" t="s">
        <v>162</v>
      </c>
      <c r="B39" s="11"/>
      <c r="C39" s="11"/>
      <c r="D39" s="11"/>
      <c r="E39" s="11"/>
      <c r="F39" s="11"/>
      <c r="G39" s="11"/>
      <c r="H39" s="11"/>
      <c r="I39" s="11"/>
      <c r="J39" s="11"/>
      <c r="K39" s="11">
        <f t="shared" si="6"/>
        <v>0</v>
      </c>
    </row>
    <row r="40" spans="1:11" ht="12.75">
      <c r="A40" s="8" t="s">
        <v>170</v>
      </c>
      <c r="B40" s="11"/>
      <c r="C40" s="11"/>
      <c r="D40" s="11"/>
      <c r="E40" s="11"/>
      <c r="F40" s="11"/>
      <c r="G40" s="11"/>
      <c r="H40" s="11"/>
      <c r="I40" s="11"/>
      <c r="J40" s="11"/>
      <c r="K40" s="11">
        <f t="shared" si="6"/>
        <v>0</v>
      </c>
    </row>
    <row r="41" spans="1:11" ht="12.75">
      <c r="A41" s="8" t="s">
        <v>171</v>
      </c>
      <c r="B41" s="11"/>
      <c r="C41" s="11"/>
      <c r="D41" s="11"/>
      <c r="E41" s="11"/>
      <c r="F41" s="11"/>
      <c r="G41" s="11"/>
      <c r="H41" s="11"/>
      <c r="I41" s="11"/>
      <c r="J41" s="11"/>
      <c r="K41" s="11">
        <f t="shared" si="6"/>
        <v>0</v>
      </c>
    </row>
    <row r="42" spans="1:11" ht="12.75">
      <c r="A42" s="8" t="s">
        <v>172</v>
      </c>
      <c r="B42" s="11"/>
      <c r="C42" s="11"/>
      <c r="D42" s="11"/>
      <c r="E42" s="11"/>
      <c r="F42" s="11"/>
      <c r="G42" s="11"/>
      <c r="H42" s="11"/>
      <c r="I42" s="11"/>
      <c r="J42" s="11"/>
      <c r="K42" s="11">
        <f t="shared" si="6"/>
        <v>0</v>
      </c>
    </row>
    <row r="43" spans="1:11" ht="12.75">
      <c r="A43" s="8" t="s">
        <v>26</v>
      </c>
      <c r="B43" s="11">
        <v>139572.93</v>
      </c>
      <c r="C43" s="11">
        <v>201593.45</v>
      </c>
      <c r="D43" s="11">
        <v>257556.31</v>
      </c>
      <c r="E43" s="11">
        <v>218515.22</v>
      </c>
      <c r="F43" s="11">
        <v>191394.52</v>
      </c>
      <c r="G43" s="11">
        <v>137139.77</v>
      </c>
      <c r="H43" s="11">
        <v>107162.55</v>
      </c>
      <c r="I43" s="11">
        <v>75177.95</v>
      </c>
      <c r="J43" s="11">
        <v>30664.58</v>
      </c>
      <c r="K43" s="11">
        <f t="shared" si="6"/>
        <v>1358777.28</v>
      </c>
    </row>
    <row r="44" spans="1:11" ht="12.75">
      <c r="A44" s="8" t="s">
        <v>165</v>
      </c>
      <c r="B44" s="11"/>
      <c r="C44" s="11"/>
      <c r="D44" s="11"/>
      <c r="E44" s="11"/>
      <c r="F44" s="11"/>
      <c r="G44" s="11"/>
      <c r="H44" s="11"/>
      <c r="I44" s="11"/>
      <c r="J44" s="11"/>
      <c r="K44" s="11">
        <f t="shared" si="6"/>
        <v>0</v>
      </c>
    </row>
    <row r="45" spans="1:11" ht="12.75">
      <c r="A45" s="8" t="s">
        <v>25</v>
      </c>
      <c r="B45" s="11"/>
      <c r="C45" s="11"/>
      <c r="D45" s="11"/>
      <c r="E45" s="11"/>
      <c r="F45" s="11"/>
      <c r="G45" s="11"/>
      <c r="H45" s="11">
        <v>47872.94</v>
      </c>
      <c r="I45" s="11"/>
      <c r="J45" s="11"/>
      <c r="K45" s="11">
        <f t="shared" si="6"/>
        <v>47872.94</v>
      </c>
    </row>
    <row r="46" spans="1:11" ht="12.75">
      <c r="A46" s="8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2.75">
      <c r="A47" s="38" t="s">
        <v>18</v>
      </c>
      <c r="B47" s="21">
        <f>SUM(B48:B54)</f>
        <v>2517325.8299999996</v>
      </c>
      <c r="C47" s="21">
        <f aca="true" t="shared" si="7" ref="C47:J47">SUM(C48:C54)</f>
        <v>2778106.45</v>
      </c>
      <c r="D47" s="21">
        <f t="shared" si="7"/>
        <v>6671958.090000001</v>
      </c>
      <c r="E47" s="21">
        <f t="shared" si="7"/>
        <v>5382824.08</v>
      </c>
      <c r="F47" s="21">
        <f t="shared" si="7"/>
        <v>4673184.15</v>
      </c>
      <c r="G47" s="21">
        <f t="shared" si="7"/>
        <v>4602873.390000001</v>
      </c>
      <c r="H47" s="21">
        <f t="shared" si="7"/>
        <v>4063477.24</v>
      </c>
      <c r="I47" s="21">
        <f t="shared" si="7"/>
        <v>2117708.9</v>
      </c>
      <c r="J47" s="21">
        <f t="shared" si="7"/>
        <v>2090078.6500000001</v>
      </c>
      <c r="K47" s="21">
        <f>SUM(K48:K54)</f>
        <v>34897536.779999994</v>
      </c>
    </row>
    <row r="48" spans="1:11" ht="12.75">
      <c r="A48" s="8" t="s">
        <v>27</v>
      </c>
      <c r="B48" s="11">
        <v>1565865.16</v>
      </c>
      <c r="C48" s="11">
        <v>1329173.57</v>
      </c>
      <c r="D48" s="11">
        <v>3922774</v>
      </c>
      <c r="E48" s="11">
        <v>4315524.73</v>
      </c>
      <c r="F48" s="11">
        <v>3150902.95</v>
      </c>
      <c r="G48" s="11">
        <v>2991902.17</v>
      </c>
      <c r="H48" s="11">
        <v>2206229.06</v>
      </c>
      <c r="I48" s="11">
        <v>532371.12</v>
      </c>
      <c r="J48" s="11">
        <v>596799.29</v>
      </c>
      <c r="K48" s="11">
        <f aca="true" t="shared" si="8" ref="K48:K54">SUM(B48:J48)</f>
        <v>20611542.049999997</v>
      </c>
    </row>
    <row r="49" spans="1:11" ht="12.75">
      <c r="A49" s="8" t="s">
        <v>28</v>
      </c>
      <c r="B49" s="11">
        <v>760735.12</v>
      </c>
      <c r="C49" s="11">
        <v>1250372</v>
      </c>
      <c r="D49" s="11">
        <v>2465672.5</v>
      </c>
      <c r="E49" s="11">
        <v>630457.75</v>
      </c>
      <c r="F49" s="11">
        <v>1037477.89</v>
      </c>
      <c r="G49" s="11">
        <v>1046154</v>
      </c>
      <c r="H49" s="11">
        <v>1504111.96</v>
      </c>
      <c r="I49" s="11">
        <v>1228387.84</v>
      </c>
      <c r="J49" s="11">
        <v>1146656.5</v>
      </c>
      <c r="K49" s="11">
        <f t="shared" si="8"/>
        <v>11070025.559999999</v>
      </c>
    </row>
    <row r="50" spans="1:11" ht="12.75">
      <c r="A50" s="8" t="s">
        <v>29</v>
      </c>
      <c r="B50" s="11"/>
      <c r="C50" s="11"/>
      <c r="D50" s="11"/>
      <c r="E50" s="11"/>
      <c r="F50" s="11"/>
      <c r="G50" s="11"/>
      <c r="H50" s="11"/>
      <c r="I50" s="11"/>
      <c r="J50" s="11"/>
      <c r="K50" s="11">
        <f t="shared" si="8"/>
        <v>0</v>
      </c>
    </row>
    <row r="51" spans="1:11" ht="12.75">
      <c r="A51" s="8" t="s">
        <v>173</v>
      </c>
      <c r="B51" s="11"/>
      <c r="C51" s="11"/>
      <c r="D51" s="11"/>
      <c r="E51" s="11"/>
      <c r="F51" s="11"/>
      <c r="G51" s="11"/>
      <c r="H51" s="11"/>
      <c r="I51" s="11"/>
      <c r="J51" s="11"/>
      <c r="K51" s="11">
        <f t="shared" si="8"/>
        <v>0</v>
      </c>
    </row>
    <row r="52" spans="1:11" ht="12.75">
      <c r="A52" s="8" t="s">
        <v>30</v>
      </c>
      <c r="B52" s="11"/>
      <c r="C52" s="11"/>
      <c r="D52" s="11"/>
      <c r="E52" s="11"/>
      <c r="F52" s="11"/>
      <c r="G52" s="11"/>
      <c r="H52" s="11"/>
      <c r="I52" s="11"/>
      <c r="J52" s="11"/>
      <c r="K52" s="11">
        <f t="shared" si="8"/>
        <v>0</v>
      </c>
    </row>
    <row r="53" spans="1:11" ht="12.75">
      <c r="A53" s="8" t="s">
        <v>25</v>
      </c>
      <c r="B53" s="11">
        <v>52270.8</v>
      </c>
      <c r="C53" s="11">
        <v>72928</v>
      </c>
      <c r="D53" s="11">
        <v>101801.9</v>
      </c>
      <c r="E53" s="11">
        <v>80871.8</v>
      </c>
      <c r="F53" s="11">
        <v>70119.49</v>
      </c>
      <c r="G53" s="11">
        <v>114507.95</v>
      </c>
      <c r="H53" s="11">
        <v>60935.5</v>
      </c>
      <c r="I53" s="11">
        <v>83275.2</v>
      </c>
      <c r="J53" s="11">
        <v>62802.3</v>
      </c>
      <c r="K53" s="11">
        <f t="shared" si="8"/>
        <v>699512.94</v>
      </c>
    </row>
    <row r="54" spans="1:11" ht="12.75">
      <c r="A54" s="9" t="s">
        <v>127</v>
      </c>
      <c r="B54" s="12">
        <v>138454.75</v>
      </c>
      <c r="C54" s="12">
        <v>125632.88</v>
      </c>
      <c r="D54" s="12">
        <v>181709.69</v>
      </c>
      <c r="E54" s="12">
        <v>355969.8</v>
      </c>
      <c r="F54" s="12">
        <v>414683.82</v>
      </c>
      <c r="G54" s="12">
        <v>450309.27</v>
      </c>
      <c r="H54" s="12">
        <v>292200.72</v>
      </c>
      <c r="I54" s="12">
        <v>273674.74</v>
      </c>
      <c r="J54" s="12">
        <v>283820.56</v>
      </c>
      <c r="K54" s="12">
        <f t="shared" si="8"/>
        <v>2516456.23</v>
      </c>
    </row>
    <row r="55" spans="1:11" ht="12.75">
      <c r="A55" s="14"/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1:11" ht="12.75">
      <c r="A56" s="17"/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1:11" ht="12.75">
      <c r="A57" s="39" t="s">
        <v>19</v>
      </c>
      <c r="B57" s="20">
        <f>SUM(B58:B66)</f>
        <v>21994845.2</v>
      </c>
      <c r="C57" s="20">
        <f aca="true" t="shared" si="9" ref="C57:K57">SUM(C58:C66)</f>
        <v>28485549</v>
      </c>
      <c r="D57" s="20">
        <f t="shared" si="9"/>
        <v>25044610</v>
      </c>
      <c r="E57" s="20">
        <f t="shared" si="9"/>
        <v>25357100</v>
      </c>
      <c r="F57" s="20">
        <f t="shared" si="9"/>
        <v>26045075.8</v>
      </c>
      <c r="G57" s="20">
        <f t="shared" si="9"/>
        <v>19668267</v>
      </c>
      <c r="H57" s="20">
        <f t="shared" si="9"/>
        <v>22084180</v>
      </c>
      <c r="I57" s="20">
        <f t="shared" si="9"/>
        <v>19065432</v>
      </c>
      <c r="J57" s="20">
        <f t="shared" si="9"/>
        <v>21116698</v>
      </c>
      <c r="K57" s="20">
        <f t="shared" si="9"/>
        <v>208861757</v>
      </c>
    </row>
    <row r="58" spans="1:11" ht="12.75">
      <c r="A58" s="8" t="s">
        <v>33</v>
      </c>
      <c r="B58" s="11">
        <v>17395356.2</v>
      </c>
      <c r="C58" s="11">
        <v>19716074</v>
      </c>
      <c r="D58" s="11">
        <v>15925757</v>
      </c>
      <c r="E58" s="11">
        <v>16751309</v>
      </c>
      <c r="F58" s="11">
        <v>18924507.8</v>
      </c>
      <c r="G58" s="11">
        <v>14716401</v>
      </c>
      <c r="H58" s="11">
        <v>15507713</v>
      </c>
      <c r="I58" s="11">
        <v>14053721</v>
      </c>
      <c r="J58" s="11">
        <v>16370303</v>
      </c>
      <c r="K58" s="11">
        <f aca="true" t="shared" si="10" ref="K58:K66">SUM(B58:J58)</f>
        <v>149361142</v>
      </c>
    </row>
    <row r="59" spans="1:11" ht="12.75">
      <c r="A59" s="8" t="s">
        <v>34</v>
      </c>
      <c r="B59" s="11">
        <v>1081689</v>
      </c>
      <c r="C59" s="11">
        <v>1238779</v>
      </c>
      <c r="D59" s="11">
        <v>2243863</v>
      </c>
      <c r="E59" s="11">
        <v>1543696</v>
      </c>
      <c r="F59" s="11">
        <v>1783896</v>
      </c>
      <c r="G59" s="11">
        <v>1280681</v>
      </c>
      <c r="H59" s="11">
        <v>1434816</v>
      </c>
      <c r="I59" s="11">
        <v>1454460</v>
      </c>
      <c r="J59" s="11">
        <v>1063492</v>
      </c>
      <c r="K59" s="11">
        <f t="shared" si="10"/>
        <v>13125372</v>
      </c>
    </row>
    <row r="60" spans="1:11" ht="12.75">
      <c r="A60" s="8" t="s">
        <v>174</v>
      </c>
      <c r="B60" s="11"/>
      <c r="C60" s="11"/>
      <c r="D60" s="11"/>
      <c r="E60" s="11"/>
      <c r="F60" s="11"/>
      <c r="G60" s="11"/>
      <c r="H60" s="11"/>
      <c r="I60" s="11"/>
      <c r="J60" s="11"/>
      <c r="K60" s="11">
        <f t="shared" si="10"/>
        <v>0</v>
      </c>
    </row>
    <row r="61" spans="1:11" ht="12.75">
      <c r="A61" s="8" t="s">
        <v>31</v>
      </c>
      <c r="B61" s="11">
        <v>595852</v>
      </c>
      <c r="C61" s="11">
        <v>3942356</v>
      </c>
      <c r="D61" s="11">
        <v>4033951</v>
      </c>
      <c r="E61" s="11">
        <v>3171980</v>
      </c>
      <c r="F61" s="11">
        <v>2277858</v>
      </c>
      <c r="G61" s="11">
        <v>901189</v>
      </c>
      <c r="H61" s="11">
        <v>811779</v>
      </c>
      <c r="I61" s="11">
        <v>504907</v>
      </c>
      <c r="J61" s="11">
        <v>683107</v>
      </c>
      <c r="K61" s="11">
        <f t="shared" si="10"/>
        <v>16922979</v>
      </c>
    </row>
    <row r="62" spans="1:11" ht="12.75">
      <c r="A62" s="8" t="s">
        <v>142</v>
      </c>
      <c r="B62" s="11"/>
      <c r="C62" s="11"/>
      <c r="D62" s="11"/>
      <c r="E62" s="11"/>
      <c r="F62" s="11"/>
      <c r="G62" s="11"/>
      <c r="H62" s="11">
        <v>1126270</v>
      </c>
      <c r="I62" s="11"/>
      <c r="J62" s="11"/>
      <c r="K62" s="11">
        <f t="shared" si="10"/>
        <v>1126270</v>
      </c>
    </row>
    <row r="63" spans="1:11" ht="12.75">
      <c r="A63" s="8" t="s">
        <v>128</v>
      </c>
      <c r="B63" s="11">
        <v>484083</v>
      </c>
      <c r="C63" s="11">
        <v>557871</v>
      </c>
      <c r="D63" s="11">
        <v>350517</v>
      </c>
      <c r="E63" s="11">
        <v>358282</v>
      </c>
      <c r="F63" s="11">
        <v>384013</v>
      </c>
      <c r="G63" s="11">
        <v>369676</v>
      </c>
      <c r="H63" s="11">
        <v>408231</v>
      </c>
      <c r="I63" s="11">
        <v>354169</v>
      </c>
      <c r="J63" s="11">
        <v>358034</v>
      </c>
      <c r="K63" s="11">
        <f t="shared" si="10"/>
        <v>3624876</v>
      </c>
    </row>
    <row r="64" spans="1:11" ht="12.75">
      <c r="A64" s="8" t="s">
        <v>175</v>
      </c>
      <c r="B64" s="11">
        <v>557052</v>
      </c>
      <c r="C64" s="11">
        <v>501876</v>
      </c>
      <c r="D64" s="11">
        <v>1094443</v>
      </c>
      <c r="E64" s="11">
        <v>394002</v>
      </c>
      <c r="F64" s="11">
        <v>456692</v>
      </c>
      <c r="G64" s="11">
        <v>333713</v>
      </c>
      <c r="H64" s="11">
        <v>529365</v>
      </c>
      <c r="I64" s="11">
        <v>525354</v>
      </c>
      <c r="J64" s="11">
        <v>553845</v>
      </c>
      <c r="K64" s="11">
        <f t="shared" si="10"/>
        <v>4946342</v>
      </c>
    </row>
    <row r="65" spans="1:11" ht="12.75">
      <c r="A65" s="8" t="s">
        <v>335</v>
      </c>
      <c r="B65" s="11">
        <v>763511</v>
      </c>
      <c r="C65" s="11">
        <v>649127</v>
      </c>
      <c r="D65" s="11">
        <v>649127</v>
      </c>
      <c r="E65" s="11">
        <v>1214465</v>
      </c>
      <c r="F65" s="11">
        <v>669950</v>
      </c>
      <c r="G65" s="11">
        <v>649127</v>
      </c>
      <c r="H65" s="11">
        <v>734881</v>
      </c>
      <c r="I65" s="11">
        <v>714841</v>
      </c>
      <c r="J65" s="11">
        <v>651182</v>
      </c>
      <c r="K65" s="11">
        <f t="shared" si="10"/>
        <v>6696211</v>
      </c>
    </row>
    <row r="66" spans="1:11" ht="12.75">
      <c r="A66" s="8" t="s">
        <v>343</v>
      </c>
      <c r="B66" s="11">
        <v>1117302</v>
      </c>
      <c r="C66" s="11">
        <v>1879466</v>
      </c>
      <c r="D66" s="11">
        <v>746952</v>
      </c>
      <c r="E66" s="11">
        <v>1923366</v>
      </c>
      <c r="F66" s="11">
        <v>1548159</v>
      </c>
      <c r="G66" s="11">
        <v>1417480</v>
      </c>
      <c r="H66" s="11">
        <v>1531125</v>
      </c>
      <c r="I66" s="11">
        <v>1457980</v>
      </c>
      <c r="J66" s="11">
        <v>1436735</v>
      </c>
      <c r="K66" s="11">
        <f t="shared" si="10"/>
        <v>13058565</v>
      </c>
    </row>
    <row r="67" spans="1:11" ht="12.75">
      <c r="A67" s="38" t="s">
        <v>182</v>
      </c>
      <c r="B67" s="21">
        <f>SUM(B68:B72)</f>
        <v>1175846.3199999998</v>
      </c>
      <c r="C67" s="21">
        <f aca="true" t="shared" si="11" ref="C67:K67">SUM(C68:C72)</f>
        <v>1175477.33</v>
      </c>
      <c r="D67" s="21">
        <f t="shared" si="11"/>
        <v>1183357.8</v>
      </c>
      <c r="E67" s="21">
        <f t="shared" si="11"/>
        <v>1176368.86</v>
      </c>
      <c r="F67" s="21">
        <f t="shared" si="11"/>
        <v>1183141.76</v>
      </c>
      <c r="G67" s="21">
        <f t="shared" si="11"/>
        <v>1202261</v>
      </c>
      <c r="H67" s="21">
        <f t="shared" si="11"/>
        <v>1202084.18</v>
      </c>
      <c r="I67" s="21">
        <f t="shared" si="11"/>
        <v>1199709.6799999997</v>
      </c>
      <c r="J67" s="21">
        <f t="shared" si="11"/>
        <v>1178981.66</v>
      </c>
      <c r="K67" s="21">
        <f t="shared" si="11"/>
        <v>10677228.59</v>
      </c>
    </row>
    <row r="68" spans="1:11" ht="12.75">
      <c r="A68" s="18" t="s">
        <v>245</v>
      </c>
      <c r="B68" s="23">
        <v>1164119.99</v>
      </c>
      <c r="C68" s="23">
        <v>1164119.99</v>
      </c>
      <c r="D68" s="23">
        <v>1164119.99</v>
      </c>
      <c r="E68" s="23">
        <v>1164119.99</v>
      </c>
      <c r="F68" s="23">
        <v>1164119.99</v>
      </c>
      <c r="G68" s="23">
        <v>1164119.99</v>
      </c>
      <c r="H68" s="23">
        <v>1164119.99</v>
      </c>
      <c r="I68" s="23">
        <v>1164119.99</v>
      </c>
      <c r="J68" s="23">
        <v>1164119.99</v>
      </c>
      <c r="K68" s="11">
        <f>SUM(B68:J68)</f>
        <v>10477079.91</v>
      </c>
    </row>
    <row r="69" spans="1:11" ht="12.75">
      <c r="A69" s="18" t="s">
        <v>357</v>
      </c>
      <c r="B69" s="23"/>
      <c r="C69" s="23"/>
      <c r="D69" s="23"/>
      <c r="E69" s="23"/>
      <c r="F69" s="23">
        <v>8926</v>
      </c>
      <c r="G69" s="23">
        <v>24427.06</v>
      </c>
      <c r="H69" s="23">
        <v>24525.64</v>
      </c>
      <c r="I69" s="23">
        <v>20761.92</v>
      </c>
      <c r="J69" s="23">
        <v>8585.17</v>
      </c>
      <c r="K69" s="11">
        <f>SUM(B69:J69)</f>
        <v>87225.79</v>
      </c>
    </row>
    <row r="70" spans="1:11" ht="12.75">
      <c r="A70" s="18" t="s">
        <v>360</v>
      </c>
      <c r="B70" s="23">
        <v>883.44</v>
      </c>
      <c r="C70" s="23">
        <v>853.3</v>
      </c>
      <c r="D70" s="23">
        <v>1005.77</v>
      </c>
      <c r="E70" s="23">
        <v>914.36</v>
      </c>
      <c r="F70" s="23">
        <v>945.01</v>
      </c>
      <c r="G70" s="23">
        <v>914.44</v>
      </c>
      <c r="H70" s="23">
        <v>914.42</v>
      </c>
      <c r="I70" s="23">
        <v>975.39</v>
      </c>
      <c r="J70" s="23">
        <v>457.34</v>
      </c>
      <c r="K70" s="11">
        <f>SUM(B70:J70)</f>
        <v>7863.47</v>
      </c>
    </row>
    <row r="71" spans="1:11" ht="12.75">
      <c r="A71" s="18" t="s">
        <v>359</v>
      </c>
      <c r="B71" s="23">
        <v>10842.89</v>
      </c>
      <c r="C71" s="23">
        <v>10504.04</v>
      </c>
      <c r="D71" s="23">
        <v>12422.48</v>
      </c>
      <c r="E71" s="23">
        <v>11334.51</v>
      </c>
      <c r="F71" s="23">
        <v>9150.76</v>
      </c>
      <c r="G71" s="23">
        <v>11527.7</v>
      </c>
      <c r="H71" s="23">
        <v>11566.77</v>
      </c>
      <c r="I71" s="23">
        <v>12381.18</v>
      </c>
      <c r="J71" s="23">
        <v>5819.16</v>
      </c>
      <c r="K71" s="11">
        <f>SUM(B71:J71)</f>
        <v>95549.49000000002</v>
      </c>
    </row>
    <row r="72" spans="1:11" ht="12.75">
      <c r="A72" s="18" t="s">
        <v>463</v>
      </c>
      <c r="B72" s="11"/>
      <c r="C72" s="11"/>
      <c r="D72" s="11">
        <v>5809.56</v>
      </c>
      <c r="E72" s="11"/>
      <c r="F72" s="11"/>
      <c r="G72" s="11">
        <v>1271.81</v>
      </c>
      <c r="H72" s="11">
        <v>957.36</v>
      </c>
      <c r="I72" s="11">
        <v>1471.2</v>
      </c>
      <c r="J72" s="11"/>
      <c r="K72" s="11">
        <f>SUM(B72:J72)</f>
        <v>9509.93</v>
      </c>
    </row>
    <row r="73" spans="1:11" ht="12.75">
      <c r="A73" s="38" t="s">
        <v>21</v>
      </c>
      <c r="B73" s="21">
        <f>SUM(B74:B78)</f>
        <v>14020546.940000001</v>
      </c>
      <c r="C73" s="21">
        <f aca="true" t="shared" si="12" ref="C73:K73">SUM(C74:C78)</f>
        <v>15173420.23</v>
      </c>
      <c r="D73" s="21">
        <f t="shared" si="12"/>
        <v>14605623.56</v>
      </c>
      <c r="E73" s="21">
        <f t="shared" si="12"/>
        <v>14621900.280000001</v>
      </c>
      <c r="F73" s="21">
        <f t="shared" si="12"/>
        <v>14588689.170000002</v>
      </c>
      <c r="G73" s="21">
        <f t="shared" si="12"/>
        <v>14624669.219999999</v>
      </c>
      <c r="H73" s="21">
        <f t="shared" si="12"/>
        <v>14592554.15</v>
      </c>
      <c r="I73" s="21">
        <f t="shared" si="12"/>
        <v>14590558.33</v>
      </c>
      <c r="J73" s="21">
        <f t="shared" si="12"/>
        <v>14578801.82</v>
      </c>
      <c r="K73" s="21">
        <f t="shared" si="12"/>
        <v>131396763.70000002</v>
      </c>
    </row>
    <row r="74" spans="1:11" ht="12.75">
      <c r="A74" s="70" t="s">
        <v>245</v>
      </c>
      <c r="B74" s="23">
        <v>13994236.14</v>
      </c>
      <c r="C74" s="23">
        <v>15157514.14</v>
      </c>
      <c r="D74" s="23">
        <v>14575875.14</v>
      </c>
      <c r="E74" s="23">
        <v>14575875.14</v>
      </c>
      <c r="F74" s="23">
        <v>14575875.14</v>
      </c>
      <c r="G74" s="23">
        <v>14575875.14</v>
      </c>
      <c r="H74" s="23">
        <v>14575875.14</v>
      </c>
      <c r="I74" s="23">
        <v>14575875.14</v>
      </c>
      <c r="J74" s="23">
        <v>14575875.14</v>
      </c>
      <c r="K74" s="11">
        <f aca="true" t="shared" si="13" ref="K74:K79">SUM(B74:J74)</f>
        <v>131182876.26</v>
      </c>
    </row>
    <row r="75" spans="1:11" ht="12.75">
      <c r="A75" s="70" t="s">
        <v>361</v>
      </c>
      <c r="B75" s="23"/>
      <c r="C75" s="23"/>
      <c r="D75" s="23"/>
      <c r="E75" s="23"/>
      <c r="F75" s="23"/>
      <c r="G75" s="23"/>
      <c r="H75" s="23"/>
      <c r="I75" s="23"/>
      <c r="J75" s="23"/>
      <c r="K75" s="11">
        <f t="shared" si="13"/>
        <v>0</v>
      </c>
    </row>
    <row r="76" spans="1:11" ht="12.75">
      <c r="A76" s="70" t="s">
        <v>358</v>
      </c>
      <c r="B76" s="23">
        <v>553.31</v>
      </c>
      <c r="C76" s="23">
        <v>533.34</v>
      </c>
      <c r="D76" s="23">
        <v>1040.59</v>
      </c>
      <c r="E76" s="23">
        <v>1029.31</v>
      </c>
      <c r="F76" s="23">
        <v>1064.21</v>
      </c>
      <c r="G76" s="23">
        <v>1030.28</v>
      </c>
      <c r="H76" s="23">
        <v>973.11</v>
      </c>
      <c r="I76" s="23">
        <v>1025.75</v>
      </c>
      <c r="J76" s="23">
        <v>480.77</v>
      </c>
      <c r="K76" s="11">
        <f t="shared" si="13"/>
        <v>7730.67</v>
      </c>
    </row>
    <row r="77" spans="1:11" ht="12.75">
      <c r="A77" s="70" t="s">
        <v>362</v>
      </c>
      <c r="B77" s="23">
        <v>25757.49</v>
      </c>
      <c r="C77" s="23">
        <v>15372.75</v>
      </c>
      <c r="D77" s="23">
        <v>11986.69</v>
      </c>
      <c r="E77" s="23">
        <v>11330.85</v>
      </c>
      <c r="F77" s="23">
        <v>11749.82</v>
      </c>
      <c r="G77" s="23">
        <v>11410.1</v>
      </c>
      <c r="H77" s="23">
        <v>10309.8</v>
      </c>
      <c r="I77" s="23">
        <v>5206.27</v>
      </c>
      <c r="J77" s="23">
        <v>2445.91</v>
      </c>
      <c r="K77" s="11">
        <f t="shared" si="13"/>
        <v>105569.68000000002</v>
      </c>
    </row>
    <row r="78" spans="1:11" ht="12.75">
      <c r="A78" s="70" t="s">
        <v>464</v>
      </c>
      <c r="B78" s="21"/>
      <c r="C78" s="21"/>
      <c r="D78" s="23">
        <v>16721.14</v>
      </c>
      <c r="E78" s="23">
        <v>33664.98</v>
      </c>
      <c r="F78" s="21"/>
      <c r="G78" s="23">
        <v>36353.7</v>
      </c>
      <c r="H78" s="23">
        <v>5396.1</v>
      </c>
      <c r="I78" s="23">
        <v>8451.17</v>
      </c>
      <c r="J78" s="23"/>
      <c r="K78" s="23">
        <f t="shared" si="13"/>
        <v>100587.09000000001</v>
      </c>
    </row>
    <row r="79" spans="1:11" ht="12.75">
      <c r="A79" s="35" t="s">
        <v>192</v>
      </c>
      <c r="B79" s="21">
        <v>2544209.98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9441.78</v>
      </c>
      <c r="I79" s="21">
        <v>0</v>
      </c>
      <c r="J79" s="21">
        <v>0</v>
      </c>
      <c r="K79" s="21">
        <f t="shared" si="13"/>
        <v>2553651.76</v>
      </c>
    </row>
    <row r="80" spans="1:11" ht="12.75">
      <c r="A80" s="37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ht="12.75">
      <c r="A81" s="38" t="s">
        <v>146</v>
      </c>
      <c r="B81" s="21">
        <f>SUM(B82:B104)</f>
        <v>17010262.880000003</v>
      </c>
      <c r="C81" s="21">
        <f>SUM(C82:C104)</f>
        <v>0</v>
      </c>
      <c r="D81" s="21">
        <f>SUM(D82:D104)</f>
        <v>1500000</v>
      </c>
      <c r="E81" s="21">
        <f>SUM(E82:E104)</f>
        <v>0</v>
      </c>
      <c r="F81" s="21">
        <f>SUM(F82:F104)</f>
        <v>0</v>
      </c>
      <c r="G81" s="21">
        <f>SUM(G82:G107)</f>
        <v>6826670.61</v>
      </c>
      <c r="H81" s="21">
        <f>SUM(H82:H107)</f>
        <v>2546454</v>
      </c>
      <c r="I81" s="21">
        <f>SUM(I82:I107)</f>
        <v>420168</v>
      </c>
      <c r="J81" s="21">
        <f>SUM(J82:J107)</f>
        <v>4669224.92</v>
      </c>
      <c r="K81" s="21">
        <f>SUM(K82:K107)</f>
        <v>32972780.410000004</v>
      </c>
    </row>
    <row r="82" spans="1:11" ht="12.75">
      <c r="A82" s="8" t="s">
        <v>176</v>
      </c>
      <c r="B82" s="11">
        <v>2350000</v>
      </c>
      <c r="C82" s="11"/>
      <c r="D82" s="11"/>
      <c r="E82" s="11"/>
      <c r="F82" s="11"/>
      <c r="G82" s="11"/>
      <c r="H82" s="11"/>
      <c r="I82" s="11"/>
      <c r="J82" s="11"/>
      <c r="K82" s="11">
        <f aca="true" t="shared" si="14" ref="K82:K108">SUM(B82:J82)</f>
        <v>2350000</v>
      </c>
    </row>
    <row r="83" spans="1:11" ht="12.75">
      <c r="A83" s="8" t="s">
        <v>135</v>
      </c>
      <c r="B83" s="11"/>
      <c r="C83" s="11"/>
      <c r="D83" s="11"/>
      <c r="E83" s="11"/>
      <c r="F83" s="11"/>
      <c r="G83" s="11"/>
      <c r="H83" s="11"/>
      <c r="I83" s="11"/>
      <c r="J83" s="11"/>
      <c r="K83" s="11">
        <f t="shared" si="14"/>
        <v>0</v>
      </c>
    </row>
    <row r="84" spans="1:11" ht="12.75">
      <c r="A84" s="8" t="s">
        <v>296</v>
      </c>
      <c r="B84" s="11"/>
      <c r="C84" s="11"/>
      <c r="D84" s="11"/>
      <c r="E84" s="11"/>
      <c r="F84" s="11"/>
      <c r="G84" s="11"/>
      <c r="H84" s="11"/>
      <c r="I84" s="11"/>
      <c r="J84" s="11"/>
      <c r="K84" s="11">
        <f t="shared" si="14"/>
        <v>0</v>
      </c>
    </row>
    <row r="85" spans="1:11" ht="12.75">
      <c r="A85" s="8" t="s">
        <v>297</v>
      </c>
      <c r="B85" s="11"/>
      <c r="C85" s="11"/>
      <c r="D85" s="11"/>
      <c r="E85" s="11"/>
      <c r="F85" s="11"/>
      <c r="G85" s="11"/>
      <c r="H85" s="11"/>
      <c r="I85" s="11"/>
      <c r="J85" s="11"/>
      <c r="K85" s="11">
        <f t="shared" si="14"/>
        <v>0</v>
      </c>
    </row>
    <row r="86" spans="1:11" ht="12.75">
      <c r="A86" s="8" t="s">
        <v>246</v>
      </c>
      <c r="B86" s="11"/>
      <c r="C86" s="11"/>
      <c r="D86" s="11"/>
      <c r="E86" s="11"/>
      <c r="F86" s="11"/>
      <c r="G86" s="11"/>
      <c r="H86" s="11"/>
      <c r="I86" s="11"/>
      <c r="J86" s="11"/>
      <c r="K86" s="11">
        <f t="shared" si="14"/>
        <v>0</v>
      </c>
    </row>
    <row r="87" spans="1:11" ht="12.75">
      <c r="A87" s="8" t="s">
        <v>330</v>
      </c>
      <c r="B87" s="11"/>
      <c r="C87" s="11"/>
      <c r="D87" s="11"/>
      <c r="E87" s="11"/>
      <c r="F87" s="11"/>
      <c r="G87" s="11"/>
      <c r="H87" s="11"/>
      <c r="I87" s="11"/>
      <c r="J87" s="11"/>
      <c r="K87" s="11">
        <f t="shared" si="14"/>
        <v>0</v>
      </c>
    </row>
    <row r="88" spans="1:11" ht="12.75">
      <c r="A88" s="8" t="s">
        <v>318</v>
      </c>
      <c r="B88" s="11"/>
      <c r="C88" s="11"/>
      <c r="D88" s="11"/>
      <c r="E88" s="11"/>
      <c r="F88" s="11"/>
      <c r="G88" s="11"/>
      <c r="H88" s="11"/>
      <c r="I88" s="11"/>
      <c r="J88" s="11"/>
      <c r="K88" s="11">
        <f t="shared" si="14"/>
        <v>0</v>
      </c>
    </row>
    <row r="89" spans="1:11" ht="12.75">
      <c r="A89" s="8" t="s">
        <v>326</v>
      </c>
      <c r="B89" s="11"/>
      <c r="C89" s="11"/>
      <c r="D89" s="11"/>
      <c r="E89" s="11"/>
      <c r="F89" s="11"/>
      <c r="G89" s="11"/>
      <c r="H89" s="11"/>
      <c r="I89" s="11"/>
      <c r="J89" s="11"/>
      <c r="K89" s="11">
        <f t="shared" si="14"/>
        <v>0</v>
      </c>
    </row>
    <row r="90" spans="1:11" ht="12.75">
      <c r="A90" s="8" t="s">
        <v>325</v>
      </c>
      <c r="B90" s="11"/>
      <c r="C90" s="11"/>
      <c r="D90" s="11"/>
      <c r="E90" s="11"/>
      <c r="F90" s="11"/>
      <c r="G90" s="11"/>
      <c r="H90" s="11"/>
      <c r="I90" s="11"/>
      <c r="J90" s="11"/>
      <c r="K90" s="11">
        <f t="shared" si="14"/>
        <v>0</v>
      </c>
    </row>
    <row r="91" spans="1:11" ht="12.75">
      <c r="A91" s="8" t="s">
        <v>329</v>
      </c>
      <c r="B91" s="11"/>
      <c r="C91" s="11"/>
      <c r="D91" s="11"/>
      <c r="E91" s="11"/>
      <c r="F91" s="11"/>
      <c r="G91" s="11"/>
      <c r="H91" s="11"/>
      <c r="I91" s="11"/>
      <c r="J91" s="11"/>
      <c r="K91" s="11">
        <f t="shared" si="14"/>
        <v>0</v>
      </c>
    </row>
    <row r="92" spans="1:11" ht="12.75">
      <c r="A92" s="8" t="s">
        <v>249</v>
      </c>
      <c r="B92" s="11">
        <v>95203.95</v>
      </c>
      <c r="C92" s="11"/>
      <c r="D92" s="11"/>
      <c r="E92" s="11"/>
      <c r="F92" s="11"/>
      <c r="G92" s="11">
        <v>1304223.61</v>
      </c>
      <c r="H92" s="11"/>
      <c r="I92" s="11"/>
      <c r="J92" s="11"/>
      <c r="K92" s="11">
        <f t="shared" si="14"/>
        <v>1399427.56</v>
      </c>
    </row>
    <row r="93" spans="1:11" ht="12.75">
      <c r="A93" s="8" t="s">
        <v>319</v>
      </c>
      <c r="B93" s="11"/>
      <c r="C93" s="11"/>
      <c r="D93" s="11"/>
      <c r="E93" s="11"/>
      <c r="F93" s="11"/>
      <c r="G93" s="11"/>
      <c r="H93" s="11"/>
      <c r="I93" s="11"/>
      <c r="J93" s="11"/>
      <c r="K93" s="11">
        <f t="shared" si="14"/>
        <v>0</v>
      </c>
    </row>
    <row r="94" spans="1:11" ht="12.75">
      <c r="A94" s="8" t="s">
        <v>331</v>
      </c>
      <c r="B94" s="11">
        <v>1305754.88</v>
      </c>
      <c r="C94" s="11"/>
      <c r="D94" s="11"/>
      <c r="E94" s="11"/>
      <c r="F94" s="11"/>
      <c r="G94" s="11"/>
      <c r="H94" s="11"/>
      <c r="I94" s="11"/>
      <c r="J94" s="11"/>
      <c r="K94" s="11">
        <f t="shared" si="14"/>
        <v>1305754.88</v>
      </c>
    </row>
    <row r="95" spans="1:11" ht="12.75">
      <c r="A95" s="8" t="s">
        <v>337</v>
      </c>
      <c r="B95" s="11">
        <v>13259304.05</v>
      </c>
      <c r="C95" s="11"/>
      <c r="D95" s="11"/>
      <c r="E95" s="11"/>
      <c r="F95" s="11"/>
      <c r="G95" s="11"/>
      <c r="H95" s="11"/>
      <c r="I95" s="11"/>
      <c r="J95" s="11"/>
      <c r="K95" s="11">
        <f t="shared" si="14"/>
        <v>13259304.05</v>
      </c>
    </row>
    <row r="96" spans="1:11" ht="12.75">
      <c r="A96" s="8" t="s">
        <v>338</v>
      </c>
      <c r="B96" s="11"/>
      <c r="C96" s="11"/>
      <c r="D96" s="11"/>
      <c r="E96" s="11"/>
      <c r="F96" s="11"/>
      <c r="G96" s="11">
        <v>5000000</v>
      </c>
      <c r="H96" s="11"/>
      <c r="I96" s="11"/>
      <c r="J96" s="11">
        <v>4000000</v>
      </c>
      <c r="K96" s="11">
        <f t="shared" si="14"/>
        <v>9000000</v>
      </c>
    </row>
    <row r="97" spans="1:11" ht="12.75">
      <c r="A97" s="8" t="s">
        <v>430</v>
      </c>
      <c r="B97" s="11"/>
      <c r="C97" s="11"/>
      <c r="D97" s="11">
        <v>1500000</v>
      </c>
      <c r="E97" s="11"/>
      <c r="F97" s="11"/>
      <c r="G97" s="11"/>
      <c r="H97" s="11">
        <v>1400000</v>
      </c>
      <c r="I97" s="11"/>
      <c r="J97" s="11"/>
      <c r="K97" s="11">
        <f t="shared" si="14"/>
        <v>2900000</v>
      </c>
    </row>
    <row r="98" spans="1:11" ht="12.75">
      <c r="A98" s="8" t="s">
        <v>339</v>
      </c>
      <c r="B98" s="11"/>
      <c r="C98" s="11"/>
      <c r="D98" s="11"/>
      <c r="E98" s="11"/>
      <c r="F98" s="11"/>
      <c r="G98" s="11"/>
      <c r="H98" s="11"/>
      <c r="I98" s="11"/>
      <c r="J98" s="11"/>
      <c r="K98" s="11">
        <f t="shared" si="14"/>
        <v>0</v>
      </c>
    </row>
    <row r="99" spans="1:11" ht="12.75">
      <c r="A99" s="8" t="s">
        <v>347</v>
      </c>
      <c r="B99" s="11"/>
      <c r="C99" s="11"/>
      <c r="D99" s="11"/>
      <c r="E99" s="11"/>
      <c r="F99" s="11"/>
      <c r="G99" s="11"/>
      <c r="H99" s="11"/>
      <c r="I99" s="11"/>
      <c r="J99" s="11"/>
      <c r="K99" s="11">
        <f t="shared" si="14"/>
        <v>0</v>
      </c>
    </row>
    <row r="100" spans="1:11" ht="12.75">
      <c r="A100" s="8" t="s">
        <v>345</v>
      </c>
      <c r="B100" s="11"/>
      <c r="C100" s="11"/>
      <c r="D100" s="11"/>
      <c r="E100" s="11"/>
      <c r="F100" s="11"/>
      <c r="G100" s="11">
        <v>522447</v>
      </c>
      <c r="H100" s="11">
        <v>208978</v>
      </c>
      <c r="I100" s="11">
        <v>313468</v>
      </c>
      <c r="J100" s="11">
        <v>417957</v>
      </c>
      <c r="K100" s="11">
        <f t="shared" si="14"/>
        <v>1462850</v>
      </c>
    </row>
    <row r="101" spans="1:11" ht="12.75">
      <c r="A101" s="8" t="s">
        <v>363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>
        <f t="shared" si="14"/>
        <v>0</v>
      </c>
    </row>
    <row r="102" spans="1:11" ht="12.75">
      <c r="A102" s="8" t="s">
        <v>420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>
        <f t="shared" si="14"/>
        <v>0</v>
      </c>
    </row>
    <row r="103" spans="1:11" ht="12.75">
      <c r="A103" s="8" t="s">
        <v>435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>
        <f t="shared" si="14"/>
        <v>0</v>
      </c>
    </row>
    <row r="104" spans="1:11" ht="12.75">
      <c r="A104" s="8" t="s">
        <v>423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>
        <f t="shared" si="14"/>
        <v>0</v>
      </c>
    </row>
    <row r="105" spans="1:11" ht="12.75">
      <c r="A105" s="8" t="s">
        <v>486</v>
      </c>
      <c r="B105" s="11"/>
      <c r="C105" s="11"/>
      <c r="D105" s="11"/>
      <c r="E105" s="11"/>
      <c r="F105" s="11"/>
      <c r="G105" s="11"/>
      <c r="H105" s="11">
        <v>674726</v>
      </c>
      <c r="I105" s="11"/>
      <c r="J105" s="11"/>
      <c r="K105" s="11">
        <f t="shared" si="14"/>
        <v>674726</v>
      </c>
    </row>
    <row r="106" spans="1:11" ht="12.75">
      <c r="A106" s="8" t="s">
        <v>482</v>
      </c>
      <c r="B106" s="11"/>
      <c r="C106" s="11"/>
      <c r="D106" s="11"/>
      <c r="E106" s="11"/>
      <c r="F106" s="11"/>
      <c r="G106" s="11"/>
      <c r="H106" s="11">
        <v>112750</v>
      </c>
      <c r="I106" s="11">
        <v>106700</v>
      </c>
      <c r="J106" s="11">
        <v>251267.92</v>
      </c>
      <c r="K106" s="11">
        <f t="shared" si="14"/>
        <v>470717.92000000004</v>
      </c>
    </row>
    <row r="107" spans="1:11" ht="12.75">
      <c r="A107" s="8" t="s">
        <v>483</v>
      </c>
      <c r="B107" s="11"/>
      <c r="C107" s="11"/>
      <c r="D107" s="11"/>
      <c r="E107" s="11"/>
      <c r="F107" s="11"/>
      <c r="G107" s="11"/>
      <c r="H107" s="11">
        <v>150000</v>
      </c>
      <c r="I107" s="11"/>
      <c r="J107" s="11"/>
      <c r="K107" s="11">
        <f t="shared" si="14"/>
        <v>150000</v>
      </c>
    </row>
    <row r="108" spans="1:11" ht="12.75">
      <c r="A108" s="38" t="s">
        <v>22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f t="shared" si="14"/>
        <v>0</v>
      </c>
    </row>
    <row r="109" spans="1:11" ht="12.75">
      <c r="A109" s="8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ht="12.75">
      <c r="A110" s="38" t="s">
        <v>20</v>
      </c>
      <c r="B110" s="21">
        <f>SUM(B111:B115)</f>
        <v>0</v>
      </c>
      <c r="C110" s="21">
        <f aca="true" t="shared" si="15" ref="C110:J110">SUM(C111:C115)</f>
        <v>13395847.74</v>
      </c>
      <c r="D110" s="21">
        <f t="shared" si="15"/>
        <v>0</v>
      </c>
      <c r="E110" s="21">
        <f t="shared" si="15"/>
        <v>-13395847.74</v>
      </c>
      <c r="F110" s="21">
        <f t="shared" si="15"/>
        <v>2608463.2</v>
      </c>
      <c r="G110" s="21">
        <f t="shared" si="15"/>
        <v>0</v>
      </c>
      <c r="H110" s="21">
        <f t="shared" si="15"/>
        <v>0</v>
      </c>
      <c r="I110" s="21">
        <f t="shared" si="15"/>
        <v>36000000</v>
      </c>
      <c r="J110" s="21">
        <f t="shared" si="15"/>
        <v>0</v>
      </c>
      <c r="K110" s="21">
        <f>SUM(K111:K115)</f>
        <v>38608463.2</v>
      </c>
    </row>
    <row r="111" spans="1:11" ht="12.75">
      <c r="A111" s="8" t="s">
        <v>138</v>
      </c>
      <c r="B111" s="11"/>
      <c r="C111" s="11"/>
      <c r="D111" s="11"/>
      <c r="E111" s="11"/>
      <c r="F111" s="11"/>
      <c r="G111" s="11"/>
      <c r="H111" s="11"/>
      <c r="I111" s="11">
        <v>36000000</v>
      </c>
      <c r="J111" s="11"/>
      <c r="K111" s="11">
        <f>SUM(B111:J111)</f>
        <v>36000000</v>
      </c>
    </row>
    <row r="112" spans="1:11" ht="12.75">
      <c r="A112" s="8" t="s">
        <v>139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>
        <f>SUM(B112:J112)</f>
        <v>0</v>
      </c>
    </row>
    <row r="113" spans="1:11" ht="12.75">
      <c r="A113" s="8" t="s">
        <v>140</v>
      </c>
      <c r="B113" s="11"/>
      <c r="C113" s="11">
        <v>13395847.74</v>
      </c>
      <c r="D113" s="11"/>
      <c r="E113" s="11">
        <v>-13395847.74</v>
      </c>
      <c r="F113" s="11"/>
      <c r="G113" s="11"/>
      <c r="H113" s="11"/>
      <c r="I113" s="11"/>
      <c r="J113" s="11"/>
      <c r="K113" s="11">
        <f>SUM(B113:J113)</f>
        <v>0</v>
      </c>
    </row>
    <row r="114" spans="1:11" ht="12.75">
      <c r="A114" s="8" t="s">
        <v>298</v>
      </c>
      <c r="B114" s="11"/>
      <c r="C114" s="11"/>
      <c r="D114" s="11"/>
      <c r="E114" s="11"/>
      <c r="F114" s="11">
        <v>2608463.2</v>
      </c>
      <c r="G114" s="11"/>
      <c r="H114" s="11"/>
      <c r="I114" s="11"/>
      <c r="J114" s="11"/>
      <c r="K114" s="11">
        <f>SUM(B114:J114)</f>
        <v>2608463.2</v>
      </c>
    </row>
    <row r="115" spans="1:11" ht="12.75">
      <c r="A115" s="8" t="s">
        <v>321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>
        <f>SUM(B115:J115)</f>
        <v>0</v>
      </c>
    </row>
    <row r="116" spans="1:11" ht="12.75">
      <c r="A116" s="8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ht="12.75">
      <c r="A117" s="38" t="s">
        <v>23</v>
      </c>
      <c r="B117" s="21">
        <v>864907.75</v>
      </c>
      <c r="C117" s="21">
        <v>81164</v>
      </c>
      <c r="D117" s="21">
        <v>239249.78</v>
      </c>
      <c r="E117" s="21">
        <v>28961.66</v>
      </c>
      <c r="F117" s="21">
        <v>1616881.11</v>
      </c>
      <c r="G117" s="21">
        <v>1031402.67</v>
      </c>
      <c r="H117" s="21">
        <v>741134.13</v>
      </c>
      <c r="I117" s="21">
        <v>100383.79</v>
      </c>
      <c r="J117" s="21">
        <v>94636.49</v>
      </c>
      <c r="K117" s="21">
        <f>SUM(B117:J117)</f>
        <v>4798721.38</v>
      </c>
    </row>
    <row r="118" spans="1:11" ht="12.75">
      <c r="A118" s="9"/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20" spans="1:11" ht="12.75">
      <c r="A120" s="5" t="s">
        <v>35</v>
      </c>
      <c r="B120" s="6">
        <f aca="true" t="shared" si="16" ref="B120:K120">SUM(B117+B110+B108+B81+B79+B73+B67+B57+B47+B34+B29+B15+B7)</f>
        <v>126018797.92000002</v>
      </c>
      <c r="C120" s="6">
        <f t="shared" si="16"/>
        <v>81773648.86</v>
      </c>
      <c r="D120" s="6">
        <f t="shared" si="16"/>
        <v>68655511.83</v>
      </c>
      <c r="E120" s="6">
        <f t="shared" si="16"/>
        <v>45668543.27</v>
      </c>
      <c r="F120" s="6">
        <f t="shared" si="16"/>
        <v>65816907.50000001</v>
      </c>
      <c r="G120" s="6">
        <f t="shared" si="16"/>
        <v>65839718.89</v>
      </c>
      <c r="H120" s="6">
        <f t="shared" si="16"/>
        <v>56848542.489999995</v>
      </c>
      <c r="I120" s="6">
        <f t="shared" si="16"/>
        <v>89802304.9</v>
      </c>
      <c r="J120" s="6">
        <f t="shared" si="16"/>
        <v>55238585.019999996</v>
      </c>
      <c r="K120" s="6">
        <f t="shared" si="16"/>
        <v>655662560.6800001</v>
      </c>
    </row>
    <row r="122" spans="9:10" ht="12.75">
      <c r="I122" s="30"/>
      <c r="J122" s="30"/>
    </row>
    <row r="123" ht="12.75">
      <c r="I123" s="30"/>
    </row>
  </sheetData>
  <sheetProtection/>
  <mergeCells count="3">
    <mergeCell ref="A2:K2"/>
    <mergeCell ref="A3:K3"/>
    <mergeCell ref="A1:K1"/>
  </mergeCells>
  <printOptions horizontalCentered="1"/>
  <pageMargins left="0.26" right="0.16" top="0.25" bottom="0.15748031496062992" header="0.2362204724409449" footer="0"/>
  <pageSetup firstPageNumber="7" useFirstPageNumber="1" horizontalDpi="600" verticalDpi="600" orientation="landscape" scale="65" r:id="rId1"/>
  <rowBreaks count="1" manualBreakCount="1">
    <brk id="5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I53"/>
    </sheetView>
  </sheetViews>
  <sheetFormatPr defaultColWidth="11.421875" defaultRowHeight="12.75"/>
  <cols>
    <col min="1" max="1" width="37.00390625" style="0" bestFit="1" customWidth="1"/>
    <col min="2" max="6" width="15.57421875" style="0" customWidth="1"/>
    <col min="7" max="9" width="14.8515625" style="0" customWidth="1"/>
  </cols>
  <sheetData>
    <row r="1" spans="1:9" ht="15.75">
      <c r="A1" s="243" t="s">
        <v>315</v>
      </c>
      <c r="B1" s="243"/>
      <c r="C1" s="243"/>
      <c r="D1" s="243"/>
      <c r="E1" s="243"/>
      <c r="F1" s="243"/>
      <c r="G1" s="243"/>
      <c r="H1" s="243"/>
      <c r="I1" s="243"/>
    </row>
    <row r="2" spans="1:9" ht="12.75">
      <c r="A2" s="242" t="s">
        <v>489</v>
      </c>
      <c r="B2" s="242"/>
      <c r="C2" s="242"/>
      <c r="D2" s="242"/>
      <c r="E2" s="242"/>
      <c r="F2" s="242"/>
      <c r="G2" s="242"/>
      <c r="H2" s="242"/>
      <c r="I2" s="242"/>
    </row>
    <row r="3" spans="1:9" ht="12.75">
      <c r="A3" s="242" t="s">
        <v>289</v>
      </c>
      <c r="B3" s="242"/>
      <c r="C3" s="242"/>
      <c r="D3" s="242"/>
      <c r="E3" s="242"/>
      <c r="F3" s="242"/>
      <c r="G3" s="242"/>
      <c r="H3" s="242"/>
      <c r="I3" s="242"/>
    </row>
    <row r="4" ht="13.5" thickBot="1"/>
    <row r="5" spans="1:9" ht="13.5" thickBot="1">
      <c r="A5" s="210"/>
      <c r="B5" s="244" t="s">
        <v>491</v>
      </c>
      <c r="C5" s="244"/>
      <c r="D5" s="244"/>
      <c r="E5" s="245"/>
      <c r="F5" s="246" t="s">
        <v>490</v>
      </c>
      <c r="G5" s="244"/>
      <c r="H5" s="244"/>
      <c r="I5" s="245"/>
    </row>
    <row r="6" spans="1:9" ht="13.5" thickBot="1">
      <c r="A6" s="209" t="s">
        <v>0</v>
      </c>
      <c r="B6" s="244" t="s">
        <v>187</v>
      </c>
      <c r="C6" s="245"/>
      <c r="D6" s="3" t="s">
        <v>37</v>
      </c>
      <c r="E6" s="3" t="s">
        <v>38</v>
      </c>
      <c r="F6" s="246" t="s">
        <v>187</v>
      </c>
      <c r="G6" s="245"/>
      <c r="H6" s="3" t="s">
        <v>37</v>
      </c>
      <c r="I6" s="3" t="s">
        <v>38</v>
      </c>
    </row>
    <row r="7" spans="1:9" ht="13.5" thickBot="1">
      <c r="A7" s="2"/>
      <c r="B7" s="211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7"/>
      <c r="B9" s="7"/>
      <c r="C9" s="7"/>
      <c r="D9" s="7"/>
      <c r="E9" s="7"/>
      <c r="F9" s="22"/>
      <c r="G9" s="22"/>
      <c r="H9" s="22"/>
      <c r="I9" s="22"/>
    </row>
    <row r="10" spans="1:9" ht="12.75">
      <c r="A10" s="25" t="s">
        <v>49</v>
      </c>
      <c r="B10" s="235">
        <v>52379443</v>
      </c>
      <c r="C10" s="235">
        <v>49503821.89</v>
      </c>
      <c r="D10" s="235">
        <v>49199829</v>
      </c>
      <c r="E10" s="235">
        <v>-303992.8900000006</v>
      </c>
      <c r="F10" s="23">
        <v>145720254.62</v>
      </c>
      <c r="G10" s="90">
        <f>SUM('Egresos Reales'!K8)</f>
        <v>147899677.89</v>
      </c>
      <c r="H10" s="23">
        <f>SUM('Presupuesto Egresos'!K8)</f>
        <v>147230307</v>
      </c>
      <c r="I10" s="90">
        <f>SUM(H10-G10)</f>
        <v>-669370.8899999857</v>
      </c>
    </row>
    <row r="11" spans="1:9" ht="12.75">
      <c r="A11" s="18"/>
      <c r="B11" s="225"/>
      <c r="C11" s="225"/>
      <c r="D11" s="225"/>
      <c r="E11" s="225"/>
      <c r="F11" s="23"/>
      <c r="G11" s="23"/>
      <c r="H11" s="23"/>
      <c r="I11" s="23"/>
    </row>
    <row r="12" spans="1:9" ht="12.75">
      <c r="A12" s="25" t="s">
        <v>51</v>
      </c>
      <c r="B12" s="235">
        <v>9741291.14</v>
      </c>
      <c r="C12" s="235">
        <v>11185231.32</v>
      </c>
      <c r="D12" s="235">
        <v>9576008</v>
      </c>
      <c r="E12" s="235">
        <v>-1609223.3200000003</v>
      </c>
      <c r="F12" s="23">
        <v>32519979.93</v>
      </c>
      <c r="G12" s="90">
        <f>SUM('Egresos Reales'!K9)</f>
        <v>36577721.089999996</v>
      </c>
      <c r="H12" s="23">
        <f>SUM('Presupuesto Egresos'!K9)</f>
        <v>28499972</v>
      </c>
      <c r="I12" s="90">
        <f>SUM(H12-G12)</f>
        <v>-8077749.089999996</v>
      </c>
    </row>
    <row r="13" spans="1:9" ht="12.75">
      <c r="A13" s="8"/>
      <c r="B13" s="215"/>
      <c r="C13" s="215"/>
      <c r="D13" s="215"/>
      <c r="E13" s="215"/>
      <c r="F13" s="23"/>
      <c r="G13" s="23"/>
      <c r="H13" s="23"/>
      <c r="I13" s="23"/>
    </row>
    <row r="14" spans="1:9" ht="12.75">
      <c r="A14" s="25" t="s">
        <v>50</v>
      </c>
      <c r="B14" s="235">
        <v>8940319.100000001</v>
      </c>
      <c r="C14" s="235">
        <v>8802942.04</v>
      </c>
      <c r="D14" s="235">
        <v>9705458</v>
      </c>
      <c r="E14" s="235">
        <v>902515.9600000009</v>
      </c>
      <c r="F14" s="23">
        <v>27709234.709999997</v>
      </c>
      <c r="G14" s="90">
        <f>SUM('Egresos Reales'!K10)</f>
        <v>27691856.990000002</v>
      </c>
      <c r="H14" s="23">
        <f>SUM('Presupuesto Egresos'!K10)</f>
        <v>27519374</v>
      </c>
      <c r="I14" s="90">
        <f>SUM(H14-G14)</f>
        <v>-172482.9900000021</v>
      </c>
    </row>
    <row r="15" spans="1:9" ht="12.75">
      <c r="A15" s="9"/>
      <c r="B15" s="218"/>
      <c r="C15" s="218"/>
      <c r="D15" s="218"/>
      <c r="E15" s="218"/>
      <c r="F15" s="24"/>
      <c r="G15" s="24"/>
      <c r="H15" s="24"/>
      <c r="I15" s="24"/>
    </row>
    <row r="16" spans="2:9" ht="12.75">
      <c r="B16" s="220"/>
      <c r="C16" s="220"/>
      <c r="D16" s="220"/>
      <c r="E16" s="220"/>
      <c r="F16" s="30"/>
      <c r="G16" s="30"/>
      <c r="H16" s="30"/>
      <c r="I16" s="30"/>
    </row>
    <row r="17" spans="1:9" ht="12.75">
      <c r="A17" s="5" t="s">
        <v>4</v>
      </c>
      <c r="B17" s="221">
        <v>71061053.24000001</v>
      </c>
      <c r="C17" s="221">
        <v>69491995.25</v>
      </c>
      <c r="D17" s="221">
        <v>68481295</v>
      </c>
      <c r="E17" s="221">
        <v>-1010700.25</v>
      </c>
      <c r="F17" s="6">
        <f>SUM(F9:F15)</f>
        <v>205949469.26000002</v>
      </c>
      <c r="G17" s="92">
        <f>SUM(G9:G15)</f>
        <v>212169255.97</v>
      </c>
      <c r="H17" s="6">
        <f>SUM(H9:H15)</f>
        <v>203249653</v>
      </c>
      <c r="I17" s="92">
        <f>SUM(I9:I15)</f>
        <v>-8919602.969999984</v>
      </c>
    </row>
  </sheetData>
  <sheetProtection/>
  <mergeCells count="7">
    <mergeCell ref="A1:I1"/>
    <mergeCell ref="B5:E5"/>
    <mergeCell ref="F5:I5"/>
    <mergeCell ref="B6:C6"/>
    <mergeCell ref="F6:G6"/>
    <mergeCell ref="A2:I2"/>
    <mergeCell ref="A3:I3"/>
  </mergeCells>
  <printOptions horizontalCentered="1"/>
  <pageMargins left="0.16" right="0.3937007874015748" top="0.37" bottom="0.1968503937007874" header="0.44" footer="0"/>
  <pageSetup horizontalDpi="600" verticalDpi="600" orientation="landscape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E27" sqref="E27"/>
    </sheetView>
  </sheetViews>
  <sheetFormatPr defaultColWidth="11.421875" defaultRowHeight="12.75"/>
  <cols>
    <col min="1" max="1" width="37.00390625" style="0" bestFit="1" customWidth="1"/>
    <col min="2" max="5" width="14.28125" style="0" customWidth="1"/>
    <col min="6" max="9" width="14.8515625" style="0" customWidth="1"/>
  </cols>
  <sheetData>
    <row r="1" spans="1:9" ht="15.75">
      <c r="A1" s="243" t="s">
        <v>315</v>
      </c>
      <c r="B1" s="243"/>
      <c r="C1" s="243"/>
      <c r="D1" s="243"/>
      <c r="E1" s="243"/>
      <c r="F1" s="243"/>
      <c r="G1" s="243"/>
      <c r="H1" s="243"/>
      <c r="I1" s="243"/>
    </row>
    <row r="2" spans="1:9" ht="12.75">
      <c r="A2" s="242" t="s">
        <v>489</v>
      </c>
      <c r="B2" s="242"/>
      <c r="C2" s="242"/>
      <c r="D2" s="242"/>
      <c r="E2" s="242"/>
      <c r="F2" s="242"/>
      <c r="G2" s="242"/>
      <c r="H2" s="242"/>
      <c r="I2" s="242"/>
    </row>
    <row r="3" spans="1:9" ht="12.75">
      <c r="A3" s="242" t="s">
        <v>65</v>
      </c>
      <c r="B3" s="242"/>
      <c r="C3" s="242"/>
      <c r="D3" s="242"/>
      <c r="E3" s="242"/>
      <c r="F3" s="242"/>
      <c r="G3" s="242"/>
      <c r="H3" s="242"/>
      <c r="I3" s="242"/>
    </row>
    <row r="4" ht="13.5" thickBot="1"/>
    <row r="5" spans="1:9" ht="13.5" thickBot="1">
      <c r="A5" s="210"/>
      <c r="B5" s="244" t="s">
        <v>491</v>
      </c>
      <c r="C5" s="244"/>
      <c r="D5" s="244"/>
      <c r="E5" s="245"/>
      <c r="F5" s="246" t="s">
        <v>490</v>
      </c>
      <c r="G5" s="244"/>
      <c r="H5" s="244"/>
      <c r="I5" s="245"/>
    </row>
    <row r="6" spans="1:9" ht="13.5" thickBot="1">
      <c r="A6" s="209" t="s">
        <v>0</v>
      </c>
      <c r="B6" s="244" t="s">
        <v>187</v>
      </c>
      <c r="C6" s="245"/>
      <c r="D6" s="3" t="s">
        <v>37</v>
      </c>
      <c r="E6" s="3" t="s">
        <v>38</v>
      </c>
      <c r="F6" s="246" t="s">
        <v>187</v>
      </c>
      <c r="G6" s="245"/>
      <c r="H6" s="3" t="s">
        <v>37</v>
      </c>
      <c r="I6" s="3" t="s">
        <v>38</v>
      </c>
    </row>
    <row r="7" spans="1:9" ht="13.5" thickBot="1">
      <c r="A7" s="2"/>
      <c r="B7" s="211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7"/>
      <c r="B9" s="7"/>
      <c r="C9" s="7"/>
      <c r="D9" s="7"/>
      <c r="E9" s="7"/>
      <c r="F9" s="22"/>
      <c r="G9" s="22"/>
      <c r="H9" s="22"/>
      <c r="I9" s="22"/>
    </row>
    <row r="10" spans="1:9" ht="12.75">
      <c r="A10" s="25" t="s">
        <v>66</v>
      </c>
      <c r="B10" s="235">
        <v>14393274.31</v>
      </c>
      <c r="C10" s="235">
        <v>15964552.379999999</v>
      </c>
      <c r="D10" s="235">
        <v>15810000</v>
      </c>
      <c r="E10" s="235">
        <v>-154552.37999999896</v>
      </c>
      <c r="F10" s="23">
        <v>29869539.14</v>
      </c>
      <c r="G10" s="90">
        <f>SUM('Egresos Reales'!K13)</f>
        <v>49820261</v>
      </c>
      <c r="H10" s="23">
        <f>SUM('Presupuesto Egresos'!K13)</f>
        <v>47757855</v>
      </c>
      <c r="I10" s="90">
        <f>SUM(H10-G10)</f>
        <v>-2062406</v>
      </c>
    </row>
    <row r="11" spans="1:9" ht="12.75">
      <c r="A11" s="8"/>
      <c r="B11" s="215"/>
      <c r="C11" s="215"/>
      <c r="D11" s="215"/>
      <c r="E11" s="215"/>
      <c r="F11" s="23"/>
      <c r="G11" s="23"/>
      <c r="H11" s="23"/>
      <c r="I11" s="23"/>
    </row>
    <row r="12" spans="1:9" ht="12.75">
      <c r="A12" s="25" t="s">
        <v>129</v>
      </c>
      <c r="B12" s="235">
        <v>2908074.51</v>
      </c>
      <c r="C12" s="235">
        <v>7820402.67</v>
      </c>
      <c r="D12" s="235">
        <v>3412500</v>
      </c>
      <c r="E12" s="235">
        <v>-4407902.67</v>
      </c>
      <c r="F12" s="23">
        <v>8130254.720000001</v>
      </c>
      <c r="G12" s="90">
        <f>SUM('Egresos Reales'!K14)</f>
        <v>19353962.07</v>
      </c>
      <c r="H12" s="23">
        <f>SUM('Presupuesto Egresos'!K14)</f>
        <v>11287500</v>
      </c>
      <c r="I12" s="90">
        <f>SUM(H12-G12)</f>
        <v>-8066462.07</v>
      </c>
    </row>
    <row r="13" spans="1:9" ht="12.75">
      <c r="A13" s="8"/>
      <c r="B13" s="215"/>
      <c r="C13" s="215"/>
      <c r="D13" s="215"/>
      <c r="E13" s="215"/>
      <c r="F13" s="23"/>
      <c r="G13" s="23"/>
      <c r="H13" s="23"/>
      <c r="I13" s="23"/>
    </row>
    <row r="14" spans="1:9" ht="12.75">
      <c r="A14" s="25" t="s">
        <v>52</v>
      </c>
      <c r="B14" s="235">
        <v>0</v>
      </c>
      <c r="C14" s="235">
        <v>82940</v>
      </c>
      <c r="D14" s="235">
        <v>0</v>
      </c>
      <c r="E14" s="235">
        <v>-82940</v>
      </c>
      <c r="F14" s="23">
        <v>0</v>
      </c>
      <c r="G14" s="90">
        <f>SUM('Egresos Reales'!K15)</f>
        <v>199056</v>
      </c>
      <c r="H14" s="23">
        <f>SUM('Presupuesto Egresos'!K15)</f>
        <v>0</v>
      </c>
      <c r="I14" s="90">
        <f>SUM(H14-G14)</f>
        <v>-199056</v>
      </c>
    </row>
    <row r="15" spans="1:9" ht="12.75">
      <c r="A15" s="8"/>
      <c r="B15" s="215"/>
      <c r="C15" s="215"/>
      <c r="D15" s="215"/>
      <c r="E15" s="215"/>
      <c r="F15" s="23"/>
      <c r="G15" s="90"/>
      <c r="H15" s="23"/>
      <c r="I15" s="90"/>
    </row>
    <row r="16" spans="1:9" ht="12.75">
      <c r="A16" s="25" t="s">
        <v>53</v>
      </c>
      <c r="B16" s="235">
        <v>0</v>
      </c>
      <c r="C16" s="235">
        <v>0</v>
      </c>
      <c r="D16" s="235">
        <v>0</v>
      </c>
      <c r="E16" s="235">
        <v>0</v>
      </c>
      <c r="F16" s="23">
        <v>0</v>
      </c>
      <c r="G16" s="90">
        <f>SUM('Egresos Reales'!K16)</f>
        <v>0</v>
      </c>
      <c r="H16" s="23">
        <f>SUM('Presupuesto Egresos'!K16)</f>
        <v>0</v>
      </c>
      <c r="I16" s="90">
        <f>SUM(H16-G16)</f>
        <v>0</v>
      </c>
    </row>
    <row r="17" spans="1:9" ht="12.75">
      <c r="A17" s="8"/>
      <c r="B17" s="215"/>
      <c r="C17" s="215"/>
      <c r="D17" s="215"/>
      <c r="E17" s="215"/>
      <c r="F17" s="23"/>
      <c r="G17" s="90"/>
      <c r="H17" s="23"/>
      <c r="I17" s="90"/>
    </row>
    <row r="18" spans="1:9" ht="12.75">
      <c r="A18" s="25" t="s">
        <v>130</v>
      </c>
      <c r="B18" s="235">
        <v>0</v>
      </c>
      <c r="C18" s="235">
        <v>0</v>
      </c>
      <c r="D18" s="235">
        <v>4000</v>
      </c>
      <c r="E18" s="235">
        <v>4000</v>
      </c>
      <c r="F18" s="23">
        <v>0</v>
      </c>
      <c r="G18" s="90">
        <f>SUM('Egresos Reales'!K17)</f>
        <v>0</v>
      </c>
      <c r="H18" s="23">
        <f>SUM('Presupuesto Egresos'!K17)</f>
        <v>10000</v>
      </c>
      <c r="I18" s="90">
        <f>SUM(H18-G18)</f>
        <v>10000</v>
      </c>
    </row>
    <row r="19" spans="1:9" ht="12.75">
      <c r="A19" s="25"/>
      <c r="B19" s="235"/>
      <c r="C19" s="235"/>
      <c r="D19" s="235"/>
      <c r="E19" s="235"/>
      <c r="F19" s="23"/>
      <c r="G19" s="90"/>
      <c r="H19" s="23"/>
      <c r="I19" s="90"/>
    </row>
    <row r="20" spans="1:9" ht="12.75">
      <c r="A20" s="25" t="s">
        <v>3</v>
      </c>
      <c r="B20" s="235">
        <v>809722.08</v>
      </c>
      <c r="C20" s="235">
        <v>1090043.1099999999</v>
      </c>
      <c r="D20" s="235">
        <v>1045677</v>
      </c>
      <c r="E20" s="235">
        <v>-44366.10999999987</v>
      </c>
      <c r="F20" s="23">
        <v>2443761.33</v>
      </c>
      <c r="G20" s="90">
        <f>SUM('Egresos Reales'!K18)</f>
        <v>2827714.03</v>
      </c>
      <c r="H20" s="23">
        <f>SUM('Presupuesto Egresos'!K18)</f>
        <v>3193003</v>
      </c>
      <c r="I20" s="90">
        <f>SUM(H20-G20)</f>
        <v>365288.9700000002</v>
      </c>
    </row>
    <row r="21" spans="1:9" ht="12.75">
      <c r="A21" s="9"/>
      <c r="B21" s="218"/>
      <c r="C21" s="218"/>
      <c r="D21" s="218"/>
      <c r="E21" s="218"/>
      <c r="F21" s="24"/>
      <c r="G21" s="24"/>
      <c r="H21" s="24"/>
      <c r="I21" s="24"/>
    </row>
    <row r="22" spans="2:9" ht="12.75">
      <c r="B22" s="220"/>
      <c r="C22" s="220"/>
      <c r="D22" s="220"/>
      <c r="E22" s="220"/>
      <c r="F22" s="30"/>
      <c r="G22" s="30"/>
      <c r="H22" s="30"/>
      <c r="I22" s="30"/>
    </row>
    <row r="23" spans="1:9" ht="12.75">
      <c r="A23" s="5" t="s">
        <v>4</v>
      </c>
      <c r="B23" s="221">
        <v>18111070.9</v>
      </c>
      <c r="C23" s="221">
        <v>24957938.159999996</v>
      </c>
      <c r="D23" s="221">
        <v>20272177</v>
      </c>
      <c r="E23" s="221">
        <v>-4685761.159999998</v>
      </c>
      <c r="F23" s="6">
        <f>SUM(F9:F21)</f>
        <v>40443555.19</v>
      </c>
      <c r="G23" s="92">
        <f>SUM(G9:G21)</f>
        <v>72200993.1</v>
      </c>
      <c r="H23" s="6">
        <f>SUM(H9:H21)</f>
        <v>62248358</v>
      </c>
      <c r="I23" s="92">
        <f>SUM(I9:I21)</f>
        <v>-9952635.1</v>
      </c>
    </row>
  </sheetData>
  <sheetProtection/>
  <mergeCells count="7">
    <mergeCell ref="A1:I1"/>
    <mergeCell ref="B5:E5"/>
    <mergeCell ref="F5:I5"/>
    <mergeCell ref="B6:C6"/>
    <mergeCell ref="F6:G6"/>
    <mergeCell ref="A2:I2"/>
    <mergeCell ref="A3:I3"/>
  </mergeCells>
  <printOptions horizontalCentered="1"/>
  <pageMargins left="0.3" right="0.3937007874015748" top="0.48" bottom="0.17" header="0" footer="0"/>
  <pageSetup horizontalDpi="600" verticalDpi="600" orientation="landscape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30" sqref="D30"/>
    </sheetView>
  </sheetViews>
  <sheetFormatPr defaultColWidth="11.421875" defaultRowHeight="12.75"/>
  <cols>
    <col min="1" max="1" width="37.00390625" style="0" bestFit="1" customWidth="1"/>
    <col min="2" max="5" width="15.140625" style="0" customWidth="1"/>
    <col min="6" max="9" width="14.8515625" style="0" customWidth="1"/>
  </cols>
  <sheetData>
    <row r="1" spans="1:9" ht="15.75">
      <c r="A1" s="243" t="s">
        <v>315</v>
      </c>
      <c r="B1" s="243"/>
      <c r="C1" s="243"/>
      <c r="D1" s="243"/>
      <c r="E1" s="243"/>
      <c r="F1" s="243"/>
      <c r="G1" s="243"/>
      <c r="H1" s="243"/>
      <c r="I1" s="243"/>
    </row>
    <row r="2" spans="1:9" ht="12.75">
      <c r="A2" s="242" t="s">
        <v>489</v>
      </c>
      <c r="B2" s="242"/>
      <c r="C2" s="242"/>
      <c r="D2" s="242"/>
      <c r="E2" s="242"/>
      <c r="F2" s="242"/>
      <c r="G2" s="242"/>
      <c r="H2" s="242"/>
      <c r="I2" s="242"/>
    </row>
    <row r="3" spans="1:9" ht="12.75">
      <c r="A3" s="242" t="s">
        <v>67</v>
      </c>
      <c r="B3" s="242"/>
      <c r="C3" s="242"/>
      <c r="D3" s="242"/>
      <c r="E3" s="242"/>
      <c r="F3" s="242"/>
      <c r="G3" s="242"/>
      <c r="H3" s="242"/>
      <c r="I3" s="242"/>
    </row>
    <row r="4" ht="13.5" thickBot="1"/>
    <row r="5" spans="1:9" ht="13.5" thickBot="1">
      <c r="A5" s="210"/>
      <c r="B5" s="244" t="s">
        <v>491</v>
      </c>
      <c r="C5" s="244"/>
      <c r="D5" s="244"/>
      <c r="E5" s="245"/>
      <c r="F5" s="246" t="s">
        <v>490</v>
      </c>
      <c r="G5" s="244"/>
      <c r="H5" s="244"/>
      <c r="I5" s="245"/>
    </row>
    <row r="6" spans="1:9" ht="13.5" thickBot="1">
      <c r="A6" s="209" t="s">
        <v>0</v>
      </c>
      <c r="B6" s="244" t="s">
        <v>187</v>
      </c>
      <c r="C6" s="245"/>
      <c r="D6" s="3" t="s">
        <v>37</v>
      </c>
      <c r="E6" s="3" t="s">
        <v>38</v>
      </c>
      <c r="F6" s="246" t="s">
        <v>187</v>
      </c>
      <c r="G6" s="245"/>
      <c r="H6" s="3" t="s">
        <v>37</v>
      </c>
      <c r="I6" s="3" t="s">
        <v>38</v>
      </c>
    </row>
    <row r="7" spans="1:9" ht="13.5" thickBot="1">
      <c r="A7" s="2"/>
      <c r="B7" s="211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7"/>
      <c r="B9" s="7"/>
      <c r="C9" s="7"/>
      <c r="D9" s="7"/>
      <c r="E9" s="7"/>
      <c r="F9" s="22"/>
      <c r="G9" s="22"/>
      <c r="H9" s="22"/>
      <c r="I9" s="22"/>
    </row>
    <row r="10" spans="1:9" ht="12.75">
      <c r="A10" s="25" t="s">
        <v>131</v>
      </c>
      <c r="B10" s="235">
        <v>3078508.59</v>
      </c>
      <c r="C10" s="235">
        <v>3737104</v>
      </c>
      <c r="D10" s="235">
        <v>3673750</v>
      </c>
      <c r="E10" s="235">
        <v>-63354</v>
      </c>
      <c r="F10" s="23">
        <v>7189373.86</v>
      </c>
      <c r="G10" s="90">
        <f>SUM('Egresos Reales'!K21)</f>
        <v>8701507.03</v>
      </c>
      <c r="H10" s="23">
        <f>SUM('Presupuesto Egresos'!K21)</f>
        <v>8592500</v>
      </c>
      <c r="I10" s="90">
        <f>SUM(H10-G10)</f>
        <v>-109007.02999999933</v>
      </c>
    </row>
    <row r="11" spans="1:9" ht="12.75">
      <c r="A11" s="18"/>
      <c r="B11" s="225"/>
      <c r="C11" s="225"/>
      <c r="D11" s="225"/>
      <c r="E11" s="225"/>
      <c r="F11" s="23"/>
      <c r="G11" s="23"/>
      <c r="H11" s="23"/>
      <c r="I11" s="23"/>
    </row>
    <row r="12" spans="1:9" ht="12.75">
      <c r="A12" s="25" t="s">
        <v>54</v>
      </c>
      <c r="B12" s="235">
        <v>0</v>
      </c>
      <c r="C12" s="235">
        <v>0</v>
      </c>
      <c r="D12" s="235">
        <v>0</v>
      </c>
      <c r="E12" s="235">
        <v>0</v>
      </c>
      <c r="F12" s="23">
        <v>0</v>
      </c>
      <c r="G12" s="90">
        <f>SUM('Egresos Reales'!K22)</f>
        <v>0</v>
      </c>
      <c r="H12" s="23">
        <f>SUM('Presupuesto Egresos'!K22)</f>
        <v>0</v>
      </c>
      <c r="I12" s="90">
        <f>SUM(H12-G12)</f>
        <v>0</v>
      </c>
    </row>
    <row r="13" spans="1:9" ht="12.75">
      <c r="A13" s="18"/>
      <c r="B13" s="225"/>
      <c r="C13" s="225"/>
      <c r="D13" s="225"/>
      <c r="E13" s="225"/>
      <c r="F13" s="23"/>
      <c r="G13" s="23"/>
      <c r="H13" s="23"/>
      <c r="I13" s="23"/>
    </row>
    <row r="14" spans="1:9" ht="12.75">
      <c r="A14" s="25" t="s">
        <v>55</v>
      </c>
      <c r="B14" s="235">
        <v>1036707.2</v>
      </c>
      <c r="C14" s="235">
        <v>952489.7</v>
      </c>
      <c r="D14" s="235">
        <v>906375</v>
      </c>
      <c r="E14" s="235">
        <v>-46114.69999999995</v>
      </c>
      <c r="F14" s="23">
        <v>4497549.82</v>
      </c>
      <c r="G14" s="90">
        <f>SUM('Egresos Reales'!K23)</f>
        <v>3212570.94</v>
      </c>
      <c r="H14" s="23">
        <f>SUM('Presupuesto Egresos'!K23)</f>
        <v>5696125</v>
      </c>
      <c r="I14" s="90">
        <f>SUM(H14-G14)</f>
        <v>2483554.06</v>
      </c>
    </row>
    <row r="15" spans="1:9" ht="12.75">
      <c r="A15" s="18"/>
      <c r="B15" s="225"/>
      <c r="C15" s="225"/>
      <c r="D15" s="225"/>
      <c r="E15" s="225"/>
      <c r="F15" s="23"/>
      <c r="G15" s="90"/>
      <c r="H15" s="23"/>
      <c r="I15" s="90"/>
    </row>
    <row r="16" spans="1:9" ht="12.75">
      <c r="A16" s="25" t="s">
        <v>56</v>
      </c>
      <c r="B16" s="235">
        <v>973802.12</v>
      </c>
      <c r="C16" s="235">
        <v>499480.57999999996</v>
      </c>
      <c r="D16" s="235">
        <v>750000</v>
      </c>
      <c r="E16" s="235">
        <v>250519.42000000004</v>
      </c>
      <c r="F16" s="23">
        <v>2101211.26</v>
      </c>
      <c r="G16" s="90">
        <f>SUM('Egresos Reales'!K24)</f>
        <v>948466.0900000001</v>
      </c>
      <c r="H16" s="23">
        <f>SUM('Presupuesto Egresos'!K24)</f>
        <v>2250000</v>
      </c>
      <c r="I16" s="90">
        <f>SUM(H16-G16)</f>
        <v>1301533.91</v>
      </c>
    </row>
    <row r="17" spans="1:9" ht="12.75">
      <c r="A17" s="18"/>
      <c r="B17" s="225"/>
      <c r="C17" s="225"/>
      <c r="D17" s="225"/>
      <c r="E17" s="225"/>
      <c r="F17" s="23"/>
      <c r="G17" s="90"/>
      <c r="H17" s="23"/>
      <c r="I17" s="90"/>
    </row>
    <row r="18" spans="1:9" ht="12.75">
      <c r="A18" s="25" t="s">
        <v>57</v>
      </c>
      <c r="B18" s="235">
        <v>4431987.04</v>
      </c>
      <c r="C18" s="235">
        <v>4679221.4</v>
      </c>
      <c r="D18" s="235">
        <v>5859250</v>
      </c>
      <c r="E18" s="235">
        <v>1180028.5999999996</v>
      </c>
      <c r="F18" s="23">
        <v>10940789.559999999</v>
      </c>
      <c r="G18" s="90">
        <f>SUM('Egresos Reales'!K25)</f>
        <v>9891381.32</v>
      </c>
      <c r="H18" s="23">
        <f>SUM('Presupuesto Egresos'!K25)</f>
        <v>11405750</v>
      </c>
      <c r="I18" s="90">
        <f>SUM(H18-G18)</f>
        <v>1514368.6799999997</v>
      </c>
    </row>
    <row r="19" spans="1:9" ht="12.75">
      <c r="A19" s="25"/>
      <c r="B19" s="235"/>
      <c r="C19" s="235"/>
      <c r="D19" s="235"/>
      <c r="E19" s="235"/>
      <c r="F19" s="23"/>
      <c r="G19" s="90"/>
      <c r="H19" s="23"/>
      <c r="I19" s="90"/>
    </row>
    <row r="20" spans="1:9" ht="12.75">
      <c r="A20" s="25" t="s">
        <v>3</v>
      </c>
      <c r="B20" s="235">
        <v>329533.73</v>
      </c>
      <c r="C20" s="235">
        <v>463512.39</v>
      </c>
      <c r="D20" s="235">
        <v>630000</v>
      </c>
      <c r="E20" s="235">
        <v>166487.61</v>
      </c>
      <c r="F20" s="23">
        <v>1461186.03</v>
      </c>
      <c r="G20" s="90">
        <f>SUM('Egresos Reales'!K26)</f>
        <v>1547017.8599999999</v>
      </c>
      <c r="H20" s="23">
        <f>SUM('Presupuesto Egresos'!K26)</f>
        <v>1890000</v>
      </c>
      <c r="I20" s="90">
        <f>SUM(H20-G20)</f>
        <v>342982.14000000013</v>
      </c>
    </row>
    <row r="21" spans="1:9" ht="12.75">
      <c r="A21" s="25"/>
      <c r="B21" s="235"/>
      <c r="C21" s="235"/>
      <c r="D21" s="235"/>
      <c r="E21" s="235"/>
      <c r="F21" s="23"/>
      <c r="G21" s="90"/>
      <c r="H21" s="23"/>
      <c r="I21" s="90"/>
    </row>
    <row r="22" spans="1:9" ht="12.75">
      <c r="A22" s="25" t="s">
        <v>355</v>
      </c>
      <c r="B22" s="235">
        <v>440058.63</v>
      </c>
      <c r="C22" s="235">
        <v>798395.62</v>
      </c>
      <c r="D22" s="235">
        <v>300583</v>
      </c>
      <c r="E22" s="235">
        <v>-497812.62</v>
      </c>
      <c r="F22" s="23">
        <v>1011258.33</v>
      </c>
      <c r="G22" s="90">
        <f>SUM('Egresos Reales'!K27)</f>
        <v>2161134.13</v>
      </c>
      <c r="H22" s="23">
        <f>SUM('Presupuesto Egresos'!K27)</f>
        <v>894449</v>
      </c>
      <c r="I22" s="90">
        <f>SUM(H22-G22)</f>
        <v>-1266685.13</v>
      </c>
    </row>
    <row r="23" spans="1:9" ht="12.75">
      <c r="A23" s="9"/>
      <c r="B23" s="218"/>
      <c r="C23" s="218"/>
      <c r="D23" s="218"/>
      <c r="E23" s="218"/>
      <c r="F23" s="24"/>
      <c r="G23" s="24"/>
      <c r="H23" s="24"/>
      <c r="I23" s="24"/>
    </row>
    <row r="24" spans="2:9" ht="12.75">
      <c r="B24" s="220"/>
      <c r="C24" s="220"/>
      <c r="D24" s="220"/>
      <c r="E24" s="220"/>
      <c r="F24" s="30"/>
      <c r="G24" s="30"/>
      <c r="H24" s="30"/>
      <c r="I24" s="30"/>
    </row>
    <row r="25" spans="1:9" ht="12.75">
      <c r="A25" s="5" t="s">
        <v>4</v>
      </c>
      <c r="B25" s="221">
        <v>10290597.31</v>
      </c>
      <c r="C25" s="221">
        <v>11130203.69</v>
      </c>
      <c r="D25" s="221">
        <v>12119958</v>
      </c>
      <c r="E25" s="221">
        <v>989754.3099999997</v>
      </c>
      <c r="F25" s="6">
        <f>SUM(F9:F23)</f>
        <v>27201368.86</v>
      </c>
      <c r="G25" s="92">
        <f>SUM(G9:G23)</f>
        <v>26462077.369999997</v>
      </c>
      <c r="H25" s="6">
        <f>SUM(H9:H23)</f>
        <v>30728824</v>
      </c>
      <c r="I25" s="92">
        <f>SUM(I9:I23)</f>
        <v>4266746.63</v>
      </c>
    </row>
  </sheetData>
  <sheetProtection/>
  <mergeCells count="7">
    <mergeCell ref="A1:I1"/>
    <mergeCell ref="B5:E5"/>
    <mergeCell ref="F5:I5"/>
    <mergeCell ref="B6:C6"/>
    <mergeCell ref="F6:G6"/>
    <mergeCell ref="A2:I2"/>
    <mergeCell ref="A3:I3"/>
  </mergeCells>
  <printOptions horizontalCentered="1"/>
  <pageMargins left="0.18" right="0.18" top="0.48" bottom="0.17" header="0.39" footer="0"/>
  <pageSetup horizontalDpi="600" verticalDpi="600" orientation="landscape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E29" sqref="E29"/>
    </sheetView>
  </sheetViews>
  <sheetFormatPr defaultColWidth="11.421875" defaultRowHeight="12.75"/>
  <cols>
    <col min="1" max="1" width="37.00390625" style="0" bestFit="1" customWidth="1"/>
    <col min="2" max="5" width="14.421875" style="0" customWidth="1"/>
    <col min="6" max="9" width="14.8515625" style="0" customWidth="1"/>
  </cols>
  <sheetData>
    <row r="1" spans="1:9" ht="15.75">
      <c r="A1" s="243" t="s">
        <v>315</v>
      </c>
      <c r="B1" s="243"/>
      <c r="C1" s="243"/>
      <c r="D1" s="243"/>
      <c r="E1" s="243"/>
      <c r="F1" s="243"/>
      <c r="G1" s="243"/>
      <c r="H1" s="243"/>
      <c r="I1" s="243"/>
    </row>
    <row r="2" spans="1:9" ht="12.75">
      <c r="A2" s="242" t="s">
        <v>489</v>
      </c>
      <c r="B2" s="242"/>
      <c r="C2" s="242"/>
      <c r="D2" s="242"/>
      <c r="E2" s="242"/>
      <c r="F2" s="242"/>
      <c r="G2" s="242"/>
      <c r="H2" s="242"/>
      <c r="I2" s="242"/>
    </row>
    <row r="3" spans="1:9" ht="12.75">
      <c r="A3" s="242" t="s">
        <v>290</v>
      </c>
      <c r="B3" s="242"/>
      <c r="C3" s="242"/>
      <c r="D3" s="242"/>
      <c r="E3" s="242"/>
      <c r="F3" s="242"/>
      <c r="G3" s="242"/>
      <c r="H3" s="242"/>
      <c r="I3" s="242"/>
    </row>
    <row r="4" ht="13.5" thickBot="1"/>
    <row r="5" spans="1:9" ht="13.5" thickBot="1">
      <c r="A5" s="210"/>
      <c r="B5" s="244" t="s">
        <v>491</v>
      </c>
      <c r="C5" s="244"/>
      <c r="D5" s="244"/>
      <c r="E5" s="245"/>
      <c r="F5" s="246" t="s">
        <v>490</v>
      </c>
      <c r="G5" s="244"/>
      <c r="H5" s="244"/>
      <c r="I5" s="245"/>
    </row>
    <row r="6" spans="1:9" ht="13.5" thickBot="1">
      <c r="A6" s="209" t="s">
        <v>0</v>
      </c>
      <c r="B6" s="244" t="s">
        <v>187</v>
      </c>
      <c r="C6" s="245"/>
      <c r="D6" s="3" t="s">
        <v>37</v>
      </c>
      <c r="E6" s="3" t="s">
        <v>38</v>
      </c>
      <c r="F6" s="246" t="s">
        <v>187</v>
      </c>
      <c r="G6" s="245"/>
      <c r="H6" s="3" t="s">
        <v>37</v>
      </c>
      <c r="I6" s="3" t="s">
        <v>38</v>
      </c>
    </row>
    <row r="7" spans="1:9" ht="13.5" thickBot="1">
      <c r="A7" s="2"/>
      <c r="B7" s="211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26"/>
      <c r="B9" s="26"/>
      <c r="C9" s="26"/>
      <c r="D9" s="26"/>
      <c r="E9" s="26"/>
      <c r="F9" s="22"/>
      <c r="G9" s="22"/>
      <c r="H9" s="22"/>
      <c r="I9" s="22"/>
    </row>
    <row r="10" spans="1:9" ht="12.75">
      <c r="A10" s="25" t="s">
        <v>253</v>
      </c>
      <c r="B10" s="235">
        <v>12225479.8</v>
      </c>
      <c r="C10" s="235">
        <v>9852538.219999999</v>
      </c>
      <c r="D10" s="235">
        <v>10950000</v>
      </c>
      <c r="E10" s="235">
        <v>1097461.7800000012</v>
      </c>
      <c r="F10" s="23">
        <v>34736929.449999996</v>
      </c>
      <c r="G10" s="90">
        <f>SUM('Egresos Reales'!K30)</f>
        <v>32094902.34</v>
      </c>
      <c r="H10" s="23">
        <f>SUM('Presupuesto Egresos'!K30)</f>
        <v>32850000</v>
      </c>
      <c r="I10" s="90">
        <f>SUM(H10-G10)</f>
        <v>755097.6600000001</v>
      </c>
    </row>
    <row r="11" spans="1:9" ht="12.75">
      <c r="A11" s="18"/>
      <c r="B11" s="225"/>
      <c r="C11" s="225"/>
      <c r="D11" s="225"/>
      <c r="E11" s="225"/>
      <c r="F11" s="23"/>
      <c r="G11" s="23"/>
      <c r="H11" s="23"/>
      <c r="I11" s="23"/>
    </row>
    <row r="12" spans="1:9" ht="12.75">
      <c r="A12" s="25" t="s">
        <v>58</v>
      </c>
      <c r="B12" s="235">
        <v>4529873.97</v>
      </c>
      <c r="C12" s="235">
        <v>2707114.67</v>
      </c>
      <c r="D12" s="235">
        <v>4350000</v>
      </c>
      <c r="E12" s="235">
        <v>1642885.33</v>
      </c>
      <c r="F12" s="23">
        <v>12627637.549999999</v>
      </c>
      <c r="G12" s="90">
        <f>SUM('Egresos Reales'!K31)</f>
        <v>11801894.450000001</v>
      </c>
      <c r="H12" s="23">
        <f>SUM('Presupuesto Egresos'!K31)</f>
        <v>13652800</v>
      </c>
      <c r="I12" s="90">
        <f>SUM(H12-G12)</f>
        <v>1850905.5499999989</v>
      </c>
    </row>
    <row r="13" spans="1:9" ht="12.75">
      <c r="A13" s="18"/>
      <c r="B13" s="225"/>
      <c r="C13" s="225"/>
      <c r="D13" s="225"/>
      <c r="E13" s="225"/>
      <c r="F13" s="23"/>
      <c r="G13" s="23"/>
      <c r="H13" s="23"/>
      <c r="I13" s="23"/>
    </row>
    <row r="14" spans="1:9" ht="12.75">
      <c r="A14" s="8" t="s">
        <v>132</v>
      </c>
      <c r="B14" s="215">
        <v>30257.45</v>
      </c>
      <c r="C14" s="215">
        <v>99036.81999999999</v>
      </c>
      <c r="D14" s="215">
        <v>33000</v>
      </c>
      <c r="E14" s="215">
        <v>-66036.81999999999</v>
      </c>
      <c r="F14" s="23">
        <v>79392.5</v>
      </c>
      <c r="G14" s="90">
        <f>SUM('Egresos Reales'!K32)</f>
        <v>115651.66999999998</v>
      </c>
      <c r="H14" s="23">
        <f>SUM('Presupuesto Egresos'!K32)</f>
        <v>99000</v>
      </c>
      <c r="I14" s="90">
        <f>SUM(H14-G14)</f>
        <v>-16651.669999999984</v>
      </c>
    </row>
    <row r="15" spans="1:9" ht="12.75">
      <c r="A15" s="18"/>
      <c r="B15" s="225"/>
      <c r="C15" s="225"/>
      <c r="D15" s="225"/>
      <c r="E15" s="225"/>
      <c r="F15" s="23"/>
      <c r="G15" s="90"/>
      <c r="H15" s="23"/>
      <c r="I15" s="90"/>
    </row>
    <row r="16" spans="1:9" ht="12.75">
      <c r="A16" s="25" t="s">
        <v>60</v>
      </c>
      <c r="B16" s="235">
        <v>878971.98</v>
      </c>
      <c r="C16" s="235">
        <v>701731.56</v>
      </c>
      <c r="D16" s="235">
        <v>984000</v>
      </c>
      <c r="E16" s="235">
        <v>282268.43999999994</v>
      </c>
      <c r="F16" s="23">
        <v>2221923.57</v>
      </c>
      <c r="G16" s="90">
        <f>SUM('Egresos Reales'!K33)</f>
        <v>2506797.32</v>
      </c>
      <c r="H16" s="23">
        <f>SUM('Presupuesto Egresos'!K33)</f>
        <v>2954299</v>
      </c>
      <c r="I16" s="90">
        <f>SUM(H16-G16)</f>
        <v>447501.68000000017</v>
      </c>
    </row>
    <row r="17" spans="1:9" ht="12.75">
      <c r="A17" s="18"/>
      <c r="B17" s="225"/>
      <c r="C17" s="225"/>
      <c r="D17" s="225"/>
      <c r="E17" s="225"/>
      <c r="F17" s="23"/>
      <c r="G17" s="90"/>
      <c r="H17" s="23"/>
      <c r="I17" s="90"/>
    </row>
    <row r="18" spans="1:9" ht="12.75">
      <c r="A18" s="25" t="s">
        <v>59</v>
      </c>
      <c r="B18" s="235">
        <v>80766.65</v>
      </c>
      <c r="C18" s="235">
        <v>90108.95</v>
      </c>
      <c r="D18" s="235">
        <v>76200</v>
      </c>
      <c r="E18" s="235">
        <v>-13908.949999999997</v>
      </c>
      <c r="F18" s="23">
        <v>148430.55</v>
      </c>
      <c r="G18" s="90">
        <f>SUM('Egresos Reales'!K34)</f>
        <v>220000.33000000002</v>
      </c>
      <c r="H18" s="23">
        <f>SUM('Presupuesto Egresos'!K34)</f>
        <v>229000</v>
      </c>
      <c r="I18" s="90">
        <f>SUM(H18-G18)</f>
        <v>8999.669999999984</v>
      </c>
    </row>
    <row r="19" spans="1:9" ht="12.75">
      <c r="A19" s="18"/>
      <c r="B19" s="225"/>
      <c r="C19" s="225"/>
      <c r="D19" s="225"/>
      <c r="E19" s="225"/>
      <c r="F19" s="23"/>
      <c r="G19" s="90"/>
      <c r="H19" s="23"/>
      <c r="I19" s="90"/>
    </row>
    <row r="20" spans="1:9" ht="12.75">
      <c r="A20" s="18" t="s">
        <v>144</v>
      </c>
      <c r="B20" s="225">
        <v>0</v>
      </c>
      <c r="C20" s="225">
        <v>0</v>
      </c>
      <c r="D20" s="225">
        <v>0</v>
      </c>
      <c r="E20" s="225">
        <v>0</v>
      </c>
      <c r="F20" s="23">
        <v>0</v>
      </c>
      <c r="G20" s="90">
        <f>SUM('Egresos Reales'!K35)</f>
        <v>0</v>
      </c>
      <c r="H20" s="23">
        <f>SUM('Presupuesto Egresos'!K35)</f>
        <v>0</v>
      </c>
      <c r="I20" s="90">
        <f>SUM(H20-G20)</f>
        <v>0</v>
      </c>
    </row>
    <row r="21" spans="1:9" ht="12.75">
      <c r="A21" s="18"/>
      <c r="B21" s="225"/>
      <c r="C21" s="225"/>
      <c r="D21" s="225"/>
      <c r="E21" s="225"/>
      <c r="F21" s="23"/>
      <c r="G21" s="90"/>
      <c r="H21" s="23"/>
      <c r="I21" s="90"/>
    </row>
    <row r="22" spans="1:9" ht="12.75">
      <c r="A22" s="8" t="s">
        <v>3</v>
      </c>
      <c r="B22" s="215">
        <v>457515.47</v>
      </c>
      <c r="C22" s="215">
        <v>88002.1</v>
      </c>
      <c r="D22" s="215">
        <v>428200</v>
      </c>
      <c r="E22" s="215">
        <v>340197.9</v>
      </c>
      <c r="F22" s="23">
        <v>1273731.23</v>
      </c>
      <c r="G22" s="90">
        <f>SUM('Egresos Reales'!K36)</f>
        <v>3254879.4600000004</v>
      </c>
      <c r="H22" s="23">
        <f>SUM('Presupuesto Egresos'!K36)</f>
        <v>1983285</v>
      </c>
      <c r="I22" s="90">
        <f>SUM(H22-G22)</f>
        <v>-1271594.4600000004</v>
      </c>
    </row>
    <row r="23" spans="1:9" ht="12.75">
      <c r="A23" s="27"/>
      <c r="B23" s="226"/>
      <c r="C23" s="226"/>
      <c r="D23" s="226"/>
      <c r="E23" s="226"/>
      <c r="F23" s="24"/>
      <c r="G23" s="24"/>
      <c r="H23" s="24"/>
      <c r="I23" s="24"/>
    </row>
    <row r="24" spans="2:9" ht="12.75">
      <c r="B24" s="220"/>
      <c r="C24" s="220"/>
      <c r="D24" s="220"/>
      <c r="E24" s="220"/>
      <c r="F24" s="30"/>
      <c r="G24" s="30"/>
      <c r="H24" s="30"/>
      <c r="I24" s="30"/>
    </row>
    <row r="25" spans="1:9" ht="12.75">
      <c r="A25" s="5" t="s">
        <v>4</v>
      </c>
      <c r="B25" s="221">
        <v>18202865.319999997</v>
      </c>
      <c r="C25" s="221">
        <v>13538532.319999998</v>
      </c>
      <c r="D25" s="221">
        <v>16821400</v>
      </c>
      <c r="E25" s="221">
        <v>3282867.680000001</v>
      </c>
      <c r="F25" s="6">
        <f>SUM(F9:F23)</f>
        <v>51088044.84999999</v>
      </c>
      <c r="G25" s="92">
        <f>SUM(G9:G23)</f>
        <v>49994125.57</v>
      </c>
      <c r="H25" s="6">
        <f>SUM(H9:H23)</f>
        <v>51768384</v>
      </c>
      <c r="I25" s="92">
        <f>SUM(I9:I23)</f>
        <v>1774258.4299999988</v>
      </c>
    </row>
  </sheetData>
  <sheetProtection/>
  <mergeCells count="7">
    <mergeCell ref="A1:I1"/>
    <mergeCell ref="B5:E5"/>
    <mergeCell ref="F5:I5"/>
    <mergeCell ref="B6:C6"/>
    <mergeCell ref="F6:G6"/>
    <mergeCell ref="A2:I2"/>
    <mergeCell ref="A3:I3"/>
  </mergeCells>
  <printOptions horizontalCentered="1"/>
  <pageMargins left="0.3937007874015748" right="0.3937007874015748" top="0.52" bottom="0.17" header="0" footer="0"/>
  <pageSetup horizontalDpi="600" verticalDpi="600" orientation="landscape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G23" sqref="G23"/>
    </sheetView>
  </sheetViews>
  <sheetFormatPr defaultColWidth="11.421875" defaultRowHeight="12.75"/>
  <cols>
    <col min="1" max="1" width="37.00390625" style="0" bestFit="1" customWidth="1"/>
    <col min="2" max="3" width="13.28125" style="0" customWidth="1"/>
    <col min="4" max="4" width="15.28125" style="0" customWidth="1"/>
    <col min="5" max="5" width="13.28125" style="0" customWidth="1"/>
    <col min="6" max="9" width="14.8515625" style="0" customWidth="1"/>
  </cols>
  <sheetData>
    <row r="1" spans="1:9" ht="15.75">
      <c r="A1" s="243" t="s">
        <v>315</v>
      </c>
      <c r="B1" s="243"/>
      <c r="C1" s="243"/>
      <c r="D1" s="243"/>
      <c r="E1" s="243"/>
      <c r="F1" s="243"/>
      <c r="G1" s="243"/>
      <c r="H1" s="243"/>
      <c r="I1" s="243"/>
    </row>
    <row r="2" spans="1:9" ht="12.75">
      <c r="A2" s="242" t="s">
        <v>489</v>
      </c>
      <c r="B2" s="242"/>
      <c r="C2" s="242"/>
      <c r="D2" s="242"/>
      <c r="E2" s="242"/>
      <c r="F2" s="242"/>
      <c r="G2" s="242"/>
      <c r="H2" s="242"/>
      <c r="I2" s="242"/>
    </row>
    <row r="3" spans="1:9" ht="12.75">
      <c r="A3" s="242" t="s">
        <v>68</v>
      </c>
      <c r="B3" s="242"/>
      <c r="C3" s="242"/>
      <c r="D3" s="242"/>
      <c r="E3" s="242"/>
      <c r="F3" s="242"/>
      <c r="G3" s="242"/>
      <c r="H3" s="242"/>
      <c r="I3" s="242"/>
    </row>
    <row r="4" ht="13.5" thickBot="1"/>
    <row r="5" spans="1:9" ht="13.5" thickBot="1">
      <c r="A5" s="210"/>
      <c r="B5" s="244" t="s">
        <v>491</v>
      </c>
      <c r="C5" s="244"/>
      <c r="D5" s="244"/>
      <c r="E5" s="245"/>
      <c r="F5" s="246" t="s">
        <v>490</v>
      </c>
      <c r="G5" s="244"/>
      <c r="H5" s="244"/>
      <c r="I5" s="245"/>
    </row>
    <row r="6" spans="1:9" ht="13.5" thickBot="1">
      <c r="A6" s="209" t="s">
        <v>0</v>
      </c>
      <c r="B6" s="244" t="s">
        <v>187</v>
      </c>
      <c r="C6" s="245"/>
      <c r="D6" s="3" t="s">
        <v>37</v>
      </c>
      <c r="E6" s="3" t="s">
        <v>38</v>
      </c>
      <c r="F6" s="246" t="s">
        <v>187</v>
      </c>
      <c r="G6" s="245"/>
      <c r="H6" s="3" t="s">
        <v>37</v>
      </c>
      <c r="I6" s="3" t="s">
        <v>38</v>
      </c>
    </row>
    <row r="7" spans="1:9" ht="13.5" thickBot="1">
      <c r="A7" s="2"/>
      <c r="B7" s="211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7"/>
      <c r="B9" s="7"/>
      <c r="C9" s="7"/>
      <c r="D9" s="7"/>
      <c r="E9" s="7"/>
      <c r="F9" s="22"/>
      <c r="G9" s="22"/>
      <c r="H9" s="22"/>
      <c r="I9" s="22"/>
    </row>
    <row r="10" spans="1:9" ht="12.75">
      <c r="A10" s="25" t="s">
        <v>61</v>
      </c>
      <c r="B10" s="235">
        <v>925072.68</v>
      </c>
      <c r="C10" s="235">
        <v>1291680.14</v>
      </c>
      <c r="D10" s="235">
        <v>4500000</v>
      </c>
      <c r="E10" s="235">
        <v>3208319.8600000003</v>
      </c>
      <c r="F10" s="23">
        <v>3752061.29</v>
      </c>
      <c r="G10" s="90">
        <f>SUM('Egresos Reales'!K39)</f>
        <v>4172213.4499999997</v>
      </c>
      <c r="H10" s="23">
        <f>SUM('Presupuesto Egresos'!K39)</f>
        <v>15660800</v>
      </c>
      <c r="I10" s="90">
        <f>SUM(H10-G10)</f>
        <v>11488586.55</v>
      </c>
    </row>
    <row r="11" spans="1:9" ht="12.75">
      <c r="A11" s="18"/>
      <c r="B11" s="225"/>
      <c r="C11" s="225"/>
      <c r="D11" s="225"/>
      <c r="E11" s="225"/>
      <c r="F11" s="23"/>
      <c r="G11" s="23"/>
      <c r="H11" s="23"/>
      <c r="I11" s="23"/>
    </row>
    <row r="12" spans="1:9" ht="12.75">
      <c r="A12" s="25" t="s">
        <v>62</v>
      </c>
      <c r="B12" s="235">
        <v>0</v>
      </c>
      <c r="C12" s="235">
        <v>0</v>
      </c>
      <c r="D12" s="235">
        <v>0</v>
      </c>
      <c r="E12" s="235">
        <v>0</v>
      </c>
      <c r="F12" s="23">
        <v>0</v>
      </c>
      <c r="G12" s="90">
        <f>SUM('Egresos Reales'!K40)</f>
        <v>0</v>
      </c>
      <c r="H12" s="23">
        <f>SUM('Presupuesto Egresos'!K40)</f>
        <v>0</v>
      </c>
      <c r="I12" s="90">
        <f>SUM(H12-G12)</f>
        <v>0</v>
      </c>
    </row>
    <row r="13" spans="1:9" ht="12.75">
      <c r="A13" s="9"/>
      <c r="B13" s="218"/>
      <c r="C13" s="218"/>
      <c r="D13" s="218"/>
      <c r="E13" s="218"/>
      <c r="F13" s="24"/>
      <c r="G13" s="24"/>
      <c r="H13" s="24"/>
      <c r="I13" s="24"/>
    </row>
    <row r="14" spans="2:9" ht="12.75">
      <c r="B14" s="220"/>
      <c r="C14" s="220"/>
      <c r="D14" s="220"/>
      <c r="E14" s="220"/>
      <c r="F14" s="30"/>
      <c r="G14" s="30"/>
      <c r="H14" s="30"/>
      <c r="I14" s="30"/>
    </row>
    <row r="15" spans="1:9" ht="12.75">
      <c r="A15" s="5" t="s">
        <v>4</v>
      </c>
      <c r="B15" s="221">
        <v>925072.68</v>
      </c>
      <c r="C15" s="221">
        <v>1291680.14</v>
      </c>
      <c r="D15" s="221">
        <v>4500000</v>
      </c>
      <c r="E15" s="221">
        <v>3208319.8600000003</v>
      </c>
      <c r="F15" s="6">
        <f>SUM(F9:F13)</f>
        <v>3752061.29</v>
      </c>
      <c r="G15" s="92">
        <f>SUM(G9:G13)</f>
        <v>4172213.4499999997</v>
      </c>
      <c r="H15" s="6">
        <f>SUM(H9:H13)</f>
        <v>15660800</v>
      </c>
      <c r="I15" s="92">
        <f>SUM(I9:I13)</f>
        <v>11488586.55</v>
      </c>
    </row>
  </sheetData>
  <sheetProtection/>
  <mergeCells count="7">
    <mergeCell ref="A1:I1"/>
    <mergeCell ref="B5:E5"/>
    <mergeCell ref="F5:I5"/>
    <mergeCell ref="B6:C6"/>
    <mergeCell ref="F6:G6"/>
    <mergeCell ref="A2:I2"/>
    <mergeCell ref="A3:I3"/>
  </mergeCells>
  <printOptions horizontalCentered="1"/>
  <pageMargins left="0.18" right="0.2" top="0.25" bottom="0.19" header="0" footer="0"/>
  <pageSetup horizontalDpi="600" verticalDpi="600" orientation="landscape" scale="8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E27" sqref="E27"/>
    </sheetView>
  </sheetViews>
  <sheetFormatPr defaultColWidth="11.421875" defaultRowHeight="12.75"/>
  <cols>
    <col min="1" max="1" width="37.00390625" style="0" bestFit="1" customWidth="1"/>
    <col min="2" max="5" width="15.00390625" style="0" customWidth="1"/>
    <col min="6" max="9" width="14.8515625" style="0" customWidth="1"/>
  </cols>
  <sheetData>
    <row r="1" spans="1:9" ht="15.75">
      <c r="A1" s="243" t="s">
        <v>315</v>
      </c>
      <c r="B1" s="243"/>
      <c r="C1" s="243"/>
      <c r="D1" s="243"/>
      <c r="E1" s="243"/>
      <c r="F1" s="243"/>
      <c r="G1" s="243"/>
      <c r="H1" s="243"/>
      <c r="I1" s="243"/>
    </row>
    <row r="2" spans="1:9" ht="12.75">
      <c r="A2" s="242" t="s">
        <v>489</v>
      </c>
      <c r="B2" s="242"/>
      <c r="C2" s="242"/>
      <c r="D2" s="242"/>
      <c r="E2" s="242"/>
      <c r="F2" s="242"/>
      <c r="G2" s="242"/>
      <c r="H2" s="242"/>
      <c r="I2" s="242"/>
    </row>
    <row r="3" spans="1:9" ht="12.75">
      <c r="A3" s="242" t="s">
        <v>291</v>
      </c>
      <c r="B3" s="242"/>
      <c r="C3" s="242"/>
      <c r="D3" s="242"/>
      <c r="E3" s="242"/>
      <c r="F3" s="242"/>
      <c r="G3" s="242"/>
      <c r="H3" s="242"/>
      <c r="I3" s="242"/>
    </row>
    <row r="4" ht="13.5" thickBot="1"/>
    <row r="5" spans="1:9" ht="13.5" thickBot="1">
      <c r="A5" s="210"/>
      <c r="B5" s="244" t="s">
        <v>491</v>
      </c>
      <c r="C5" s="244"/>
      <c r="D5" s="244"/>
      <c r="E5" s="245"/>
      <c r="F5" s="246" t="s">
        <v>490</v>
      </c>
      <c r="G5" s="244"/>
      <c r="H5" s="244"/>
      <c r="I5" s="245"/>
    </row>
    <row r="6" spans="1:9" ht="13.5" thickBot="1">
      <c r="A6" s="209" t="s">
        <v>0</v>
      </c>
      <c r="B6" s="244" t="s">
        <v>187</v>
      </c>
      <c r="C6" s="245"/>
      <c r="D6" s="3" t="s">
        <v>37</v>
      </c>
      <c r="E6" s="3" t="s">
        <v>38</v>
      </c>
      <c r="F6" s="246" t="s">
        <v>187</v>
      </c>
      <c r="G6" s="245"/>
      <c r="H6" s="3" t="s">
        <v>37</v>
      </c>
      <c r="I6" s="3" t="s">
        <v>38</v>
      </c>
    </row>
    <row r="7" spans="1:9" ht="13.5" thickBot="1">
      <c r="A7" s="2"/>
      <c r="B7" s="211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7"/>
      <c r="B9" s="7"/>
      <c r="C9" s="7"/>
      <c r="D9" s="7"/>
      <c r="E9" s="7"/>
      <c r="F9" s="22"/>
      <c r="G9" s="22"/>
      <c r="H9" s="22"/>
      <c r="I9" s="22"/>
    </row>
    <row r="10" spans="1:9" ht="12.75">
      <c r="A10" s="25" t="s">
        <v>63</v>
      </c>
      <c r="B10" s="235">
        <v>7552204.78</v>
      </c>
      <c r="C10" s="235">
        <v>9020691.219999999</v>
      </c>
      <c r="D10" s="235">
        <v>14634250</v>
      </c>
      <c r="E10" s="235">
        <v>5613558.780000001</v>
      </c>
      <c r="F10" s="23">
        <v>36185216.339999996</v>
      </c>
      <c r="G10" s="90">
        <f>SUM('Egresos Reales'!K43)</f>
        <v>34867842.400000006</v>
      </c>
      <c r="H10" s="23">
        <f>SUM('Presupuesto Egresos'!K43)</f>
        <v>47964250</v>
      </c>
      <c r="I10" s="90">
        <f>SUM(H10-G10)</f>
        <v>13096407.599999994</v>
      </c>
    </row>
    <row r="11" spans="1:9" ht="12.75">
      <c r="A11" s="8"/>
      <c r="B11" s="215"/>
      <c r="C11" s="215"/>
      <c r="D11" s="215"/>
      <c r="E11" s="215"/>
      <c r="F11" s="23"/>
      <c r="G11" s="23"/>
      <c r="H11" s="23"/>
      <c r="I11" s="23"/>
    </row>
    <row r="12" spans="1:9" ht="12.75">
      <c r="A12" s="25" t="s">
        <v>376</v>
      </c>
      <c r="B12" s="235">
        <v>449789.44</v>
      </c>
      <c r="C12" s="235">
        <v>48507437.22</v>
      </c>
      <c r="D12" s="235">
        <v>2530950</v>
      </c>
      <c r="E12" s="235">
        <v>-45976487.22</v>
      </c>
      <c r="F12" s="23">
        <v>9454813.5</v>
      </c>
      <c r="G12" s="90">
        <f>SUM('Egresos Reales'!K44)</f>
        <v>51959721.56</v>
      </c>
      <c r="H12" s="23">
        <f>SUM('Presupuesto Egresos'!K44)</f>
        <v>11196960.71</v>
      </c>
      <c r="I12" s="90">
        <f>SUM(H12-G12)</f>
        <v>-40762760.85</v>
      </c>
    </row>
    <row r="13" spans="1:9" ht="12.75">
      <c r="A13" s="8"/>
      <c r="B13" s="215"/>
      <c r="C13" s="215"/>
      <c r="D13" s="215"/>
      <c r="E13" s="215"/>
      <c r="F13" s="23"/>
      <c r="G13" s="23"/>
      <c r="H13" s="23"/>
      <c r="I13" s="23"/>
    </row>
    <row r="14" spans="1:9" ht="12.75">
      <c r="A14" s="25" t="s">
        <v>168</v>
      </c>
      <c r="B14" s="235">
        <v>0</v>
      </c>
      <c r="C14" s="235">
        <v>0</v>
      </c>
      <c r="D14" s="235">
        <v>0</v>
      </c>
      <c r="E14" s="235">
        <v>0</v>
      </c>
      <c r="F14" s="23">
        <v>0</v>
      </c>
      <c r="G14" s="90">
        <f>SUM('Egresos Reales'!K45)</f>
        <v>0</v>
      </c>
      <c r="H14" s="23">
        <f>SUM('Presupuesto Egresos'!K45)</f>
        <v>0</v>
      </c>
      <c r="I14" s="90">
        <f>SUM(H14-G14)</f>
        <v>0</v>
      </c>
    </row>
    <row r="15" spans="1:9" ht="12.75">
      <c r="A15" s="8"/>
      <c r="B15" s="215"/>
      <c r="C15" s="215"/>
      <c r="D15" s="215"/>
      <c r="E15" s="215"/>
      <c r="F15" s="23"/>
      <c r="G15" s="90"/>
      <c r="H15" s="23"/>
      <c r="I15" s="90"/>
    </row>
    <row r="16" spans="1:9" ht="12.75">
      <c r="A16" s="18" t="s">
        <v>64</v>
      </c>
      <c r="B16" s="225">
        <v>0</v>
      </c>
      <c r="C16" s="225">
        <v>0</v>
      </c>
      <c r="D16" s="225">
        <v>0</v>
      </c>
      <c r="E16" s="225">
        <v>0</v>
      </c>
      <c r="F16" s="23">
        <v>0</v>
      </c>
      <c r="G16" s="90">
        <f>SUM('Egresos Reales'!K46)</f>
        <v>0</v>
      </c>
      <c r="H16" s="23">
        <f>SUM('Presupuesto Egresos'!K46)</f>
        <v>0</v>
      </c>
      <c r="I16" s="90">
        <f>SUM(H16-G16)</f>
        <v>0</v>
      </c>
    </row>
    <row r="17" spans="1:9" ht="12.75">
      <c r="A17" s="9"/>
      <c r="B17" s="218"/>
      <c r="C17" s="218"/>
      <c r="D17" s="218"/>
      <c r="E17" s="218"/>
      <c r="F17" s="24"/>
      <c r="G17" s="24"/>
      <c r="H17" s="24"/>
      <c r="I17" s="24"/>
    </row>
    <row r="18" spans="2:9" ht="12.75">
      <c r="B18" s="220"/>
      <c r="C18" s="220"/>
      <c r="D18" s="220"/>
      <c r="E18" s="220"/>
      <c r="F18" s="30"/>
      <c r="G18" s="30"/>
      <c r="H18" s="30"/>
      <c r="I18" s="30"/>
    </row>
    <row r="19" spans="1:9" ht="12.75">
      <c r="A19" s="5" t="s">
        <v>4</v>
      </c>
      <c r="B19" s="221">
        <v>8001994.220000001</v>
      </c>
      <c r="C19" s="221">
        <v>57528128.44</v>
      </c>
      <c r="D19" s="221">
        <v>17165200</v>
      </c>
      <c r="E19" s="221">
        <v>-40362928.44</v>
      </c>
      <c r="F19" s="6">
        <f>SUM(F9:F17)</f>
        <v>45640029.839999996</v>
      </c>
      <c r="G19" s="92">
        <f>SUM(G9:G17)</f>
        <v>86827563.96000001</v>
      </c>
      <c r="H19" s="6">
        <f>SUM(H9:H17)</f>
        <v>59161210.71</v>
      </c>
      <c r="I19" s="92">
        <f>SUM(I9:I17)</f>
        <v>-27666353.250000007</v>
      </c>
    </row>
  </sheetData>
  <sheetProtection/>
  <mergeCells count="7">
    <mergeCell ref="A1:I1"/>
    <mergeCell ref="B5:E5"/>
    <mergeCell ref="F5:I5"/>
    <mergeCell ref="B6:C6"/>
    <mergeCell ref="F6:G6"/>
    <mergeCell ref="A2:I2"/>
    <mergeCell ref="A3:I3"/>
  </mergeCells>
  <printOptions horizontalCentered="1"/>
  <pageMargins left="0.18" right="0.17" top="0.58" bottom="0.21" header="0" footer="0"/>
  <pageSetup horizontalDpi="600" verticalDpi="600" orientation="landscape" scale="8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4">
      <selection activeCell="F27" sqref="F27"/>
    </sheetView>
  </sheetViews>
  <sheetFormatPr defaultColWidth="11.421875" defaultRowHeight="12.75"/>
  <cols>
    <col min="1" max="1" width="30.421875" style="0" customWidth="1"/>
    <col min="2" max="3" width="11.57421875" style="0" customWidth="1"/>
    <col min="4" max="4" width="16.8515625" style="0" customWidth="1"/>
    <col min="5" max="5" width="12.28125" style="0" bestFit="1" customWidth="1"/>
    <col min="6" max="9" width="14.8515625" style="0" customWidth="1"/>
  </cols>
  <sheetData>
    <row r="1" spans="1:9" ht="15.75">
      <c r="A1" s="243" t="s">
        <v>315</v>
      </c>
      <c r="B1" s="243"/>
      <c r="C1" s="243"/>
      <c r="D1" s="243"/>
      <c r="E1" s="243"/>
      <c r="F1" s="243"/>
      <c r="G1" s="243"/>
      <c r="H1" s="243"/>
      <c r="I1" s="243"/>
    </row>
    <row r="2" spans="1:9" ht="12.75">
      <c r="A2" s="242" t="s">
        <v>489</v>
      </c>
      <c r="B2" s="242"/>
      <c r="C2" s="242"/>
      <c r="D2" s="242"/>
      <c r="E2" s="242"/>
      <c r="F2" s="242"/>
      <c r="G2" s="242"/>
      <c r="H2" s="242"/>
      <c r="I2" s="242"/>
    </row>
    <row r="3" spans="1:9" ht="12.75">
      <c r="A3" s="242" t="s">
        <v>69</v>
      </c>
      <c r="B3" s="242"/>
      <c r="C3" s="242"/>
      <c r="D3" s="242"/>
      <c r="E3" s="242"/>
      <c r="F3" s="242"/>
      <c r="G3" s="242"/>
      <c r="H3" s="242"/>
      <c r="I3" s="242"/>
    </row>
    <row r="4" ht="13.5" thickBot="1"/>
    <row r="5" spans="1:9" ht="13.5" thickBot="1">
      <c r="A5" s="210"/>
      <c r="B5" s="244" t="s">
        <v>491</v>
      </c>
      <c r="C5" s="244"/>
      <c r="D5" s="244"/>
      <c r="E5" s="245"/>
      <c r="F5" s="246" t="s">
        <v>490</v>
      </c>
      <c r="G5" s="244"/>
      <c r="H5" s="244"/>
      <c r="I5" s="245"/>
    </row>
    <row r="6" spans="1:9" ht="13.5" thickBot="1">
      <c r="A6" s="209" t="s">
        <v>0</v>
      </c>
      <c r="B6" s="244" t="s">
        <v>187</v>
      </c>
      <c r="C6" s="245"/>
      <c r="D6" s="3" t="s">
        <v>37</v>
      </c>
      <c r="E6" s="3" t="s">
        <v>38</v>
      </c>
      <c r="F6" s="246" t="s">
        <v>187</v>
      </c>
      <c r="G6" s="245"/>
      <c r="H6" s="3" t="s">
        <v>37</v>
      </c>
      <c r="I6" s="3" t="s">
        <v>38</v>
      </c>
    </row>
    <row r="7" spans="1:9" ht="13.5" thickBot="1">
      <c r="A7" s="2"/>
      <c r="B7" s="211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7"/>
      <c r="B9" s="7"/>
      <c r="C9" s="7"/>
      <c r="D9" s="7"/>
      <c r="E9" s="7"/>
      <c r="F9" s="22"/>
      <c r="G9" s="22"/>
      <c r="H9" s="22"/>
      <c r="I9" s="22"/>
    </row>
    <row r="10" spans="1:9" ht="12.75">
      <c r="A10" s="25" t="s">
        <v>254</v>
      </c>
      <c r="B10" s="235">
        <v>0</v>
      </c>
      <c r="C10" s="235">
        <v>0</v>
      </c>
      <c r="D10" s="235">
        <v>0</v>
      </c>
      <c r="E10" s="235">
        <v>0</v>
      </c>
      <c r="F10" s="23"/>
      <c r="G10" s="90">
        <f>SUM('Egresos Reales'!K50)</f>
        <v>0</v>
      </c>
      <c r="H10" s="23">
        <f>SUM('Presupuesto Egresos'!K50)</f>
        <v>0</v>
      </c>
      <c r="I10" s="90">
        <f>SUM(H10-G10)</f>
        <v>0</v>
      </c>
    </row>
    <row r="11" spans="1:9" ht="12.75">
      <c r="A11" s="8"/>
      <c r="B11" s="215"/>
      <c r="C11" s="215"/>
      <c r="D11" s="215"/>
      <c r="E11" s="215"/>
      <c r="F11" s="23"/>
      <c r="G11" s="90"/>
      <c r="H11" s="23"/>
      <c r="I11" s="90"/>
    </row>
    <row r="12" spans="1:9" ht="12.75">
      <c r="A12" s="25" t="s">
        <v>55</v>
      </c>
      <c r="B12" s="235">
        <v>0</v>
      </c>
      <c r="C12" s="235">
        <v>0</v>
      </c>
      <c r="D12" s="235">
        <v>0</v>
      </c>
      <c r="E12" s="235">
        <v>0</v>
      </c>
      <c r="F12" s="23"/>
      <c r="G12" s="90">
        <f>SUM('Egresos Reales'!K51)</f>
        <v>0</v>
      </c>
      <c r="H12" s="23">
        <f>SUM('Presupuesto Egresos'!K51)</f>
        <v>0</v>
      </c>
      <c r="I12" s="90">
        <f>SUM(H12-G12)</f>
        <v>0</v>
      </c>
    </row>
    <row r="13" spans="1:9" ht="12.75">
      <c r="A13" s="25"/>
      <c r="B13" s="235"/>
      <c r="C13" s="235"/>
      <c r="D13" s="235"/>
      <c r="E13" s="235"/>
      <c r="F13" s="23"/>
      <c r="G13" s="90"/>
      <c r="H13" s="23"/>
      <c r="I13" s="90"/>
    </row>
    <row r="14" spans="1:9" ht="12.75">
      <c r="A14" s="25" t="s">
        <v>438</v>
      </c>
      <c r="B14" s="235">
        <v>0</v>
      </c>
      <c r="C14" s="235">
        <v>11.6</v>
      </c>
      <c r="D14" s="235">
        <v>0</v>
      </c>
      <c r="E14" s="235">
        <v>-11.6</v>
      </c>
      <c r="F14" s="23"/>
      <c r="G14" s="90">
        <f>SUM('Egresos Reales'!K52)</f>
        <v>34.8</v>
      </c>
      <c r="H14" s="23">
        <f>SUM('Presupuesto Egresos'!K52)</f>
        <v>0</v>
      </c>
      <c r="I14" s="90">
        <f>SUM(H14-G14)</f>
        <v>-34.8</v>
      </c>
    </row>
    <row r="15" spans="1:9" ht="12.75">
      <c r="A15" s="25"/>
      <c r="B15" s="235"/>
      <c r="C15" s="235"/>
      <c r="D15" s="235"/>
      <c r="E15" s="235"/>
      <c r="F15" s="23"/>
      <c r="G15" s="90"/>
      <c r="H15" s="23"/>
      <c r="I15" s="90"/>
    </row>
    <row r="16" spans="1:9" ht="12.75">
      <c r="A16" s="25" t="s">
        <v>378</v>
      </c>
      <c r="B16" s="235">
        <v>0</v>
      </c>
      <c r="C16" s="235">
        <v>0</v>
      </c>
      <c r="D16" s="235">
        <v>0</v>
      </c>
      <c r="E16" s="235">
        <v>0</v>
      </c>
      <c r="F16" s="23">
        <v>34.5</v>
      </c>
      <c r="G16" s="90">
        <f>SUM('Egresos Reales'!K53)</f>
        <v>0</v>
      </c>
      <c r="H16" s="23">
        <f>SUM('Presupuesto Egresos'!K53)</f>
        <v>0</v>
      </c>
      <c r="I16" s="90">
        <f>SUM(H16-G16)</f>
        <v>0</v>
      </c>
    </row>
    <row r="17" spans="1:9" ht="12.75">
      <c r="A17" s="25"/>
      <c r="B17" s="235"/>
      <c r="C17" s="235"/>
      <c r="D17" s="235"/>
      <c r="E17" s="235"/>
      <c r="F17" s="23"/>
      <c r="G17" s="90"/>
      <c r="H17" s="23"/>
      <c r="I17" s="90"/>
    </row>
    <row r="18" spans="1:9" ht="12.75">
      <c r="A18" s="25" t="s">
        <v>379</v>
      </c>
      <c r="B18" s="235">
        <v>17.25</v>
      </c>
      <c r="C18" s="235">
        <v>0</v>
      </c>
      <c r="D18" s="235">
        <v>0</v>
      </c>
      <c r="E18" s="235">
        <v>0</v>
      </c>
      <c r="F18" s="23">
        <v>40.25</v>
      </c>
      <c r="G18" s="90">
        <f>SUM('Egresos Reales'!K54)</f>
        <v>0</v>
      </c>
      <c r="H18" s="23">
        <f>SUM('Presupuesto Egresos'!K54)</f>
        <v>0</v>
      </c>
      <c r="I18" s="90">
        <f>SUM(H18-G18)</f>
        <v>0</v>
      </c>
    </row>
    <row r="19" spans="1:9" ht="12.75">
      <c r="A19" s="25"/>
      <c r="B19" s="235"/>
      <c r="C19" s="235"/>
      <c r="D19" s="235"/>
      <c r="E19" s="235"/>
      <c r="F19" s="23"/>
      <c r="G19" s="90"/>
      <c r="H19" s="23"/>
      <c r="I19" s="90"/>
    </row>
    <row r="20" spans="1:9" ht="12.75">
      <c r="A20" s="25" t="s">
        <v>451</v>
      </c>
      <c r="B20" s="235">
        <v>0</v>
      </c>
      <c r="C20" s="235">
        <v>0</v>
      </c>
      <c r="D20" s="235">
        <v>250</v>
      </c>
      <c r="E20" s="235">
        <v>250</v>
      </c>
      <c r="F20" s="23"/>
      <c r="G20" s="90">
        <f>SUM('Egresos Reales'!K55)</f>
        <v>-1</v>
      </c>
      <c r="H20" s="23">
        <f>SUM('Presupuesto Egresos'!K55)</f>
        <v>850</v>
      </c>
      <c r="I20" s="90">
        <f>SUM(H20-G20)</f>
        <v>851</v>
      </c>
    </row>
    <row r="21" spans="1:9" ht="12.75">
      <c r="A21" s="25"/>
      <c r="B21" s="235"/>
      <c r="C21" s="235"/>
      <c r="D21" s="235"/>
      <c r="E21" s="235"/>
      <c r="F21" s="23"/>
      <c r="G21" s="90"/>
      <c r="H21" s="23"/>
      <c r="I21" s="90"/>
    </row>
    <row r="22" spans="1:9" ht="12.75">
      <c r="A22" s="25" t="s">
        <v>445</v>
      </c>
      <c r="B22" s="235">
        <v>0</v>
      </c>
      <c r="C22" s="235">
        <v>1955910.6</v>
      </c>
      <c r="D22" s="235">
        <v>0</v>
      </c>
      <c r="E22" s="235">
        <v>-1955910.6</v>
      </c>
      <c r="F22" s="23"/>
      <c r="G22" s="90">
        <f>SUM('Egresos Reales'!K56)</f>
        <v>1955910.6</v>
      </c>
      <c r="H22" s="23">
        <f>SUM('Presupuesto Egresos'!K56)</f>
        <v>0</v>
      </c>
      <c r="I22" s="90">
        <f>SUM(H22-G22)</f>
        <v>-1955910.6</v>
      </c>
    </row>
    <row r="23" spans="1:9" ht="12.75">
      <c r="A23" s="25"/>
      <c r="B23" s="235"/>
      <c r="C23" s="235"/>
      <c r="D23" s="235"/>
      <c r="E23" s="235"/>
      <c r="F23" s="23"/>
      <c r="G23" s="90"/>
      <c r="H23" s="23"/>
      <c r="I23" s="90"/>
    </row>
    <row r="24" spans="1:9" ht="12.75">
      <c r="A24" s="25" t="s">
        <v>437</v>
      </c>
      <c r="B24" s="235">
        <v>0</v>
      </c>
      <c r="C24" s="235">
        <v>0</v>
      </c>
      <c r="D24" s="235">
        <v>0</v>
      </c>
      <c r="E24" s="235">
        <v>0</v>
      </c>
      <c r="F24" s="23"/>
      <c r="G24" s="90">
        <f>SUM('Egresos Reales'!K57)</f>
        <v>0</v>
      </c>
      <c r="H24" s="23">
        <f>SUM('Presupuesto Egresos'!K57)</f>
        <v>0</v>
      </c>
      <c r="I24" s="90">
        <f>SUM(H24-G24)</f>
        <v>0</v>
      </c>
    </row>
    <row r="25" spans="1:9" ht="12.75">
      <c r="A25" s="25"/>
      <c r="B25" s="235"/>
      <c r="C25" s="235"/>
      <c r="D25" s="235"/>
      <c r="E25" s="235"/>
      <c r="F25" s="23"/>
      <c r="G25" s="90"/>
      <c r="H25" s="23"/>
      <c r="I25" s="90"/>
    </row>
    <row r="26" spans="1:9" ht="12.75">
      <c r="A26" s="25" t="s">
        <v>380</v>
      </c>
      <c r="B26" s="235">
        <v>0</v>
      </c>
      <c r="C26" s="235">
        <v>0</v>
      </c>
      <c r="D26" s="235">
        <v>0</v>
      </c>
      <c r="E26" s="235">
        <v>0</v>
      </c>
      <c r="F26" s="23">
        <v>2387386.78</v>
      </c>
      <c r="G26" s="90">
        <f>SUM('Egresos Reales'!K58)</f>
        <v>0</v>
      </c>
      <c r="H26" s="23">
        <f>SUM('Presupuesto Egresos'!K58)</f>
        <v>0</v>
      </c>
      <c r="I26" s="90">
        <f>SUM(H26-G26)</f>
        <v>0</v>
      </c>
    </row>
    <row r="27" spans="1:9" ht="12.75">
      <c r="A27" s="25"/>
      <c r="B27" s="235"/>
      <c r="C27" s="235"/>
      <c r="D27" s="235"/>
      <c r="E27" s="235"/>
      <c r="F27" s="23"/>
      <c r="G27" s="90"/>
      <c r="H27" s="23"/>
      <c r="I27" s="90"/>
    </row>
    <row r="28" spans="1:9" ht="12.75">
      <c r="A28" s="25" t="s">
        <v>381</v>
      </c>
      <c r="B28" s="235">
        <v>3043078.23</v>
      </c>
      <c r="C28" s="235">
        <v>0</v>
      </c>
      <c r="D28" s="235">
        <v>0</v>
      </c>
      <c r="E28" s="235">
        <v>0</v>
      </c>
      <c r="F28" s="23">
        <v>7473697.33</v>
      </c>
      <c r="G28" s="90">
        <f>SUM('Egresos Reales'!K59)</f>
        <v>0</v>
      </c>
      <c r="H28" s="23">
        <f>SUM('Presupuesto Egresos'!K59)</f>
        <v>2954066.31</v>
      </c>
      <c r="I28" s="90">
        <f>SUM(H28-G28)</f>
        <v>2954066.31</v>
      </c>
    </row>
    <row r="29" spans="1:9" ht="12.75">
      <c r="A29" s="25"/>
      <c r="B29" s="235"/>
      <c r="C29" s="235"/>
      <c r="D29" s="235"/>
      <c r="E29" s="235"/>
      <c r="F29" s="23"/>
      <c r="G29" s="90"/>
      <c r="H29" s="23"/>
      <c r="I29" s="90"/>
    </row>
    <row r="30" spans="1:9" ht="12.75">
      <c r="A30" s="25" t="s">
        <v>452</v>
      </c>
      <c r="B30" s="235">
        <v>0</v>
      </c>
      <c r="C30" s="235">
        <v>2459824.73</v>
      </c>
      <c r="D30" s="235">
        <v>3139230</v>
      </c>
      <c r="E30" s="235">
        <v>679405.27</v>
      </c>
      <c r="F30" s="23"/>
      <c r="G30" s="90">
        <f>SUM('Egresos Reales'!K60)</f>
        <v>8045431.300000001</v>
      </c>
      <c r="H30" s="23">
        <f>SUM('Presupuesto Egresos'!K60)</f>
        <v>10816770</v>
      </c>
      <c r="I30" s="90">
        <f>SUM(H30-G30)</f>
        <v>2771338.6999999993</v>
      </c>
    </row>
    <row r="31" spans="1:9" ht="12.75">
      <c r="A31" s="9"/>
      <c r="B31" s="218"/>
      <c r="C31" s="218"/>
      <c r="D31" s="218"/>
      <c r="E31" s="218"/>
      <c r="F31" s="24"/>
      <c r="G31" s="24"/>
      <c r="H31" s="24"/>
      <c r="I31" s="24"/>
    </row>
    <row r="32" spans="2:9" ht="12.75">
      <c r="B32" s="220"/>
      <c r="C32" s="220"/>
      <c r="D32" s="220"/>
      <c r="E32" s="220"/>
      <c r="F32" s="30"/>
      <c r="G32" s="30"/>
      <c r="H32" s="30"/>
      <c r="I32" s="30"/>
    </row>
    <row r="33" spans="1:9" ht="12.75">
      <c r="A33" s="5" t="s">
        <v>4</v>
      </c>
      <c r="B33" s="221">
        <v>3043095.48</v>
      </c>
      <c r="C33" s="221">
        <v>4415746.93</v>
      </c>
      <c r="D33" s="221">
        <v>3139480</v>
      </c>
      <c r="E33" s="221">
        <v>-1276266.9300000002</v>
      </c>
      <c r="F33" s="6">
        <f>SUM(F9:F31)</f>
        <v>9861158.86</v>
      </c>
      <c r="G33" s="92">
        <f>SUM(G9:G31)</f>
        <v>10001375.700000001</v>
      </c>
      <c r="H33" s="6">
        <f>SUM(H9:H31)</f>
        <v>13771686.31</v>
      </c>
      <c r="I33" s="92">
        <f>SUM(I9:I31)</f>
        <v>3770310.6099999994</v>
      </c>
    </row>
  </sheetData>
  <sheetProtection/>
  <mergeCells count="7">
    <mergeCell ref="A1:I1"/>
    <mergeCell ref="B5:E5"/>
    <mergeCell ref="F5:I5"/>
    <mergeCell ref="B6:C6"/>
    <mergeCell ref="F6:G6"/>
    <mergeCell ref="A2:I2"/>
    <mergeCell ref="A3:I3"/>
  </mergeCells>
  <printOptions horizontalCentered="1"/>
  <pageMargins left="0.18" right="0.18" top="0.7" bottom="0.17" header="0" footer="0"/>
  <pageSetup horizontalDpi="600" verticalDpi="600" orientation="landscape" scale="9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:I68"/>
    </sheetView>
  </sheetViews>
  <sheetFormatPr defaultColWidth="11.421875" defaultRowHeight="12.75"/>
  <cols>
    <col min="1" max="1" width="32.28125" style="0" customWidth="1"/>
    <col min="2" max="5" width="16.140625" style="0" customWidth="1"/>
    <col min="6" max="7" width="14.8515625" style="0" customWidth="1"/>
    <col min="8" max="8" width="14.8515625" style="120" customWidth="1"/>
    <col min="9" max="9" width="14.8515625" style="0" customWidth="1"/>
  </cols>
  <sheetData>
    <row r="1" spans="1:9" ht="15.75">
      <c r="A1" s="243" t="s">
        <v>315</v>
      </c>
      <c r="B1" s="243"/>
      <c r="C1" s="243"/>
      <c r="D1" s="243"/>
      <c r="E1" s="243"/>
      <c r="F1" s="243"/>
      <c r="G1" s="243"/>
      <c r="H1" s="243"/>
      <c r="I1" s="243"/>
    </row>
    <row r="2" spans="1:9" ht="12.75">
      <c r="A2" s="242" t="s">
        <v>489</v>
      </c>
      <c r="B2" s="242"/>
      <c r="C2" s="242"/>
      <c r="D2" s="242"/>
      <c r="E2" s="242"/>
      <c r="F2" s="242"/>
      <c r="G2" s="242"/>
      <c r="H2" s="242"/>
      <c r="I2" s="242"/>
    </row>
    <row r="3" spans="1:9" ht="12.75">
      <c r="A3" s="242" t="s">
        <v>179</v>
      </c>
      <c r="B3" s="242"/>
      <c r="C3" s="242"/>
      <c r="D3" s="242"/>
      <c r="E3" s="242"/>
      <c r="F3" s="242"/>
      <c r="G3" s="242"/>
      <c r="H3" s="242"/>
      <c r="I3" s="242"/>
    </row>
    <row r="4" ht="13.5" thickBot="1"/>
    <row r="5" spans="1:9" ht="13.5" thickBot="1">
      <c r="A5" s="210"/>
      <c r="B5" s="244" t="s">
        <v>491</v>
      </c>
      <c r="C5" s="244"/>
      <c r="D5" s="244"/>
      <c r="E5" s="245"/>
      <c r="F5" s="246" t="s">
        <v>490</v>
      </c>
      <c r="G5" s="244"/>
      <c r="H5" s="244"/>
      <c r="I5" s="245"/>
    </row>
    <row r="6" spans="1:9" ht="13.5" thickBot="1">
      <c r="A6" s="209" t="s">
        <v>0</v>
      </c>
      <c r="B6" s="244" t="s">
        <v>187</v>
      </c>
      <c r="C6" s="245"/>
      <c r="D6" s="3" t="s">
        <v>37</v>
      </c>
      <c r="E6" s="3" t="s">
        <v>38</v>
      </c>
      <c r="F6" s="246" t="s">
        <v>187</v>
      </c>
      <c r="G6" s="245"/>
      <c r="H6" s="3" t="s">
        <v>37</v>
      </c>
      <c r="I6" s="3" t="s">
        <v>38</v>
      </c>
    </row>
    <row r="7" spans="1:9" ht="13.5" thickBot="1">
      <c r="A7" s="2"/>
      <c r="B7" s="211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13"/>
      <c r="B9" s="13"/>
      <c r="C9" s="13"/>
      <c r="D9" s="13"/>
      <c r="E9" s="13"/>
      <c r="F9" s="22"/>
      <c r="G9" s="109"/>
      <c r="H9" s="127"/>
      <c r="I9" s="105"/>
    </row>
    <row r="10" spans="1:9" ht="12.75">
      <c r="A10" s="104" t="s">
        <v>308</v>
      </c>
      <c r="B10" s="236">
        <v>18745312</v>
      </c>
      <c r="C10" s="236">
        <v>19214169.28</v>
      </c>
      <c r="D10" s="236">
        <v>18838000</v>
      </c>
      <c r="E10" s="236">
        <v>-376169.2800000012</v>
      </c>
      <c r="F10" s="123">
        <v>52305245</v>
      </c>
      <c r="G10" s="106">
        <f>SUM('Egresos Reales'!K62)</f>
        <v>55531550.28</v>
      </c>
      <c r="H10" s="123">
        <f>SUM('Presupuesto Egresos'!K62)</f>
        <v>55958000</v>
      </c>
      <c r="I10" s="107">
        <f>SUM(H10-G10)</f>
        <v>426449.7199999988</v>
      </c>
    </row>
    <row r="11" spans="1:9" ht="12.75">
      <c r="A11" s="104"/>
      <c r="B11" s="236"/>
      <c r="C11" s="236"/>
      <c r="D11" s="236"/>
      <c r="E11" s="236"/>
      <c r="F11" s="123"/>
      <c r="G11" s="106"/>
      <c r="H11" s="123"/>
      <c r="I11" s="107"/>
    </row>
    <row r="12" spans="1:9" ht="12.75">
      <c r="A12" s="104" t="s">
        <v>404</v>
      </c>
      <c r="B12" s="236">
        <v>0</v>
      </c>
      <c r="C12" s="236">
        <v>0</v>
      </c>
      <c r="D12" s="236">
        <v>0</v>
      </c>
      <c r="E12" s="236">
        <v>0</v>
      </c>
      <c r="F12" s="123">
        <v>84979</v>
      </c>
      <c r="G12" s="106">
        <f>SUM('Egresos Reales'!K63)</f>
        <v>17026</v>
      </c>
      <c r="H12" s="123">
        <f>SUM('Presupuesto Egresos'!K63)</f>
        <v>0</v>
      </c>
      <c r="I12" s="107">
        <f>SUM(H12-G12)</f>
        <v>-17026</v>
      </c>
    </row>
    <row r="13" spans="1:9" ht="12.75">
      <c r="A13" s="104"/>
      <c r="B13" s="236"/>
      <c r="C13" s="236"/>
      <c r="D13" s="236"/>
      <c r="E13" s="236"/>
      <c r="F13" s="123"/>
      <c r="G13" s="106"/>
      <c r="H13" s="123"/>
      <c r="I13" s="107"/>
    </row>
    <row r="14" spans="1:9" ht="12.75">
      <c r="A14" s="104" t="s">
        <v>391</v>
      </c>
      <c r="B14" s="236">
        <v>0</v>
      </c>
      <c r="C14" s="236">
        <v>0</v>
      </c>
      <c r="D14" s="236">
        <v>0</v>
      </c>
      <c r="E14" s="236">
        <v>0</v>
      </c>
      <c r="F14" s="123">
        <v>246006.85</v>
      </c>
      <c r="G14" s="106">
        <f>SUM('Egresos Reales'!K64)</f>
        <v>0</v>
      </c>
      <c r="H14" s="123">
        <f>SUM('Presupuesto Egresos'!K64)</f>
        <v>0</v>
      </c>
      <c r="I14" s="107">
        <f>SUM(H14-G14)</f>
        <v>0</v>
      </c>
    </row>
    <row r="15" spans="1:9" ht="12.75">
      <c r="A15" s="104"/>
      <c r="B15" s="236"/>
      <c r="C15" s="236"/>
      <c r="D15" s="236"/>
      <c r="E15" s="236"/>
      <c r="F15" s="123"/>
      <c r="G15" s="106"/>
      <c r="H15" s="123"/>
      <c r="I15" s="107"/>
    </row>
    <row r="16" spans="1:9" ht="12.75">
      <c r="A16" s="104" t="s">
        <v>386</v>
      </c>
      <c r="B16" s="236">
        <v>406995.95</v>
      </c>
      <c r="C16" s="236">
        <v>0</v>
      </c>
      <c r="D16" s="236">
        <v>0</v>
      </c>
      <c r="E16" s="236">
        <v>0</v>
      </c>
      <c r="F16" s="123">
        <v>695161.79</v>
      </c>
      <c r="G16" s="106">
        <f>SUM('Egresos Reales'!K65)</f>
        <v>107844.15</v>
      </c>
      <c r="H16" s="123">
        <f>SUM('Presupuesto Egresos'!K65)</f>
        <v>0</v>
      </c>
      <c r="I16" s="107">
        <f>SUM(H16-G16)</f>
        <v>-107844.15</v>
      </c>
    </row>
    <row r="17" spans="1:9" ht="12.75">
      <c r="A17" s="104"/>
      <c r="B17" s="236"/>
      <c r="C17" s="236"/>
      <c r="D17" s="236"/>
      <c r="E17" s="236"/>
      <c r="F17" s="123"/>
      <c r="G17" s="106"/>
      <c r="H17" s="123"/>
      <c r="I17" s="107"/>
    </row>
    <row r="18" spans="1:9" ht="12.75">
      <c r="A18" s="104" t="s">
        <v>454</v>
      </c>
      <c r="B18" s="236">
        <v>0</v>
      </c>
      <c r="C18" s="236">
        <v>848903.7999999999</v>
      </c>
      <c r="D18" s="236">
        <v>150000</v>
      </c>
      <c r="E18" s="236">
        <v>-698903.7999999999</v>
      </c>
      <c r="F18" s="123"/>
      <c r="G18" s="106">
        <f>SUM('Egresos Reales'!K66)</f>
        <v>1818373.96</v>
      </c>
      <c r="H18" s="123">
        <f>SUM('Presupuesto Egresos'!K66)</f>
        <v>2452000</v>
      </c>
      <c r="I18" s="107">
        <f>SUM(H18-G18)</f>
        <v>633626.04</v>
      </c>
    </row>
    <row r="19" spans="1:9" ht="12.75">
      <c r="A19" s="104"/>
      <c r="B19" s="236"/>
      <c r="C19" s="236"/>
      <c r="D19" s="236"/>
      <c r="E19" s="236"/>
      <c r="F19" s="123"/>
      <c r="G19" s="106"/>
      <c r="H19" s="123"/>
      <c r="I19" s="107"/>
    </row>
    <row r="20" spans="1:9" ht="12.75" hidden="1">
      <c r="A20" s="104" t="s">
        <v>392</v>
      </c>
      <c r="B20" s="236">
        <v>0</v>
      </c>
      <c r="C20" s="236">
        <v>0</v>
      </c>
      <c r="D20" s="236">
        <v>0</v>
      </c>
      <c r="E20" s="236">
        <v>0</v>
      </c>
      <c r="F20" s="123">
        <v>0</v>
      </c>
      <c r="G20" s="106">
        <f>SUM('Egresos Reales'!K67)</f>
        <v>0</v>
      </c>
      <c r="H20" s="123">
        <f>SUM('Presupuesto Egresos'!K67)</f>
        <v>0</v>
      </c>
      <c r="I20" s="107">
        <f>SUM(H20-G20)</f>
        <v>0</v>
      </c>
    </row>
    <row r="21" spans="1:9" ht="12.75" hidden="1">
      <c r="A21" s="104"/>
      <c r="B21" s="236"/>
      <c r="C21" s="236"/>
      <c r="D21" s="236"/>
      <c r="E21" s="236"/>
      <c r="F21" s="123"/>
      <c r="G21" s="106"/>
      <c r="H21" s="123"/>
      <c r="I21" s="107"/>
    </row>
    <row r="22" spans="1:9" ht="12.75">
      <c r="A22" s="104" t="s">
        <v>387</v>
      </c>
      <c r="B22" s="236">
        <v>360000</v>
      </c>
      <c r="C22" s="236">
        <v>0</v>
      </c>
      <c r="D22" s="236">
        <v>0</v>
      </c>
      <c r="E22" s="236">
        <v>0</v>
      </c>
      <c r="F22" s="123">
        <v>1080000</v>
      </c>
      <c r="G22" s="106">
        <f>SUM('Egresos Reales'!K68)</f>
        <v>0</v>
      </c>
      <c r="H22" s="123">
        <f>SUM('Presupuesto Egresos'!K68)</f>
        <v>0</v>
      </c>
      <c r="I22" s="107">
        <f>SUM(H22-G22)</f>
        <v>0</v>
      </c>
    </row>
    <row r="23" spans="1:9" ht="12.75">
      <c r="A23" s="104"/>
      <c r="B23" s="236"/>
      <c r="C23" s="236"/>
      <c r="D23" s="236"/>
      <c r="E23" s="236"/>
      <c r="F23" s="123"/>
      <c r="G23" s="106"/>
      <c r="H23" s="123"/>
      <c r="I23" s="107"/>
    </row>
    <row r="24" spans="1:9" ht="12.75">
      <c r="A24" s="104" t="s">
        <v>455</v>
      </c>
      <c r="B24" s="236">
        <v>0</v>
      </c>
      <c r="C24" s="236">
        <v>360000</v>
      </c>
      <c r="D24" s="236">
        <v>360000</v>
      </c>
      <c r="E24" s="236">
        <v>0</v>
      </c>
      <c r="F24" s="123"/>
      <c r="G24" s="106">
        <f>SUM('Egresos Reales'!K69)</f>
        <v>1080000</v>
      </c>
      <c r="H24" s="123">
        <f>SUM('Presupuesto Egresos'!K69)</f>
        <v>1080000</v>
      </c>
      <c r="I24" s="107">
        <f>SUM(H24-G24)</f>
        <v>0</v>
      </c>
    </row>
    <row r="25" spans="1:9" ht="12.75">
      <c r="A25" s="104"/>
      <c r="B25" s="236"/>
      <c r="C25" s="236"/>
      <c r="D25" s="236"/>
      <c r="E25" s="236"/>
      <c r="F25" s="123"/>
      <c r="G25" s="106"/>
      <c r="H25" s="123"/>
      <c r="I25" s="107"/>
    </row>
    <row r="26" spans="1:9" ht="12.75" hidden="1">
      <c r="A26" s="104" t="s">
        <v>394</v>
      </c>
      <c r="B26" s="236">
        <v>0</v>
      </c>
      <c r="C26" s="236">
        <v>0</v>
      </c>
      <c r="D26" s="236">
        <v>0</v>
      </c>
      <c r="E26" s="236">
        <v>0</v>
      </c>
      <c r="F26" s="123">
        <v>0</v>
      </c>
      <c r="G26" s="106">
        <f>SUM('Egresos Reales'!K70)</f>
        <v>0</v>
      </c>
      <c r="H26" s="123">
        <f>SUM('Presupuesto Egresos'!K70)</f>
        <v>0</v>
      </c>
      <c r="I26" s="107">
        <f>SUM(H26-G26)</f>
        <v>0</v>
      </c>
    </row>
    <row r="27" spans="1:9" ht="12.75" hidden="1">
      <c r="A27" s="104"/>
      <c r="B27" s="236"/>
      <c r="C27" s="236"/>
      <c r="D27" s="236"/>
      <c r="E27" s="236"/>
      <c r="F27" s="123"/>
      <c r="G27" s="106"/>
      <c r="H27" s="123"/>
      <c r="I27" s="107"/>
    </row>
    <row r="28" spans="1:9" ht="12.75">
      <c r="A28" s="104" t="s">
        <v>395</v>
      </c>
      <c r="B28" s="236">
        <v>1241086.38</v>
      </c>
      <c r="C28" s="236">
        <v>0</v>
      </c>
      <c r="D28" s="236">
        <v>0</v>
      </c>
      <c r="E28" s="236">
        <v>0</v>
      </c>
      <c r="F28" s="123">
        <v>3160752.54</v>
      </c>
      <c r="G28" s="106">
        <f>SUM('Egresos Reales'!K71)</f>
        <v>0</v>
      </c>
      <c r="H28" s="123">
        <f>SUM('Presupuesto Egresos'!K71)</f>
        <v>0</v>
      </c>
      <c r="I28" s="107">
        <f>SUM(H28-G28)</f>
        <v>0</v>
      </c>
    </row>
    <row r="29" spans="1:9" ht="12.75">
      <c r="A29" s="104"/>
      <c r="B29" s="236"/>
      <c r="C29" s="236"/>
      <c r="D29" s="236"/>
      <c r="E29" s="236"/>
      <c r="F29" s="123"/>
      <c r="G29" s="106"/>
      <c r="H29" s="123"/>
      <c r="I29" s="107"/>
    </row>
    <row r="30" spans="1:9" ht="12.75">
      <c r="A30" s="104" t="s">
        <v>468</v>
      </c>
      <c r="B30" s="236">
        <v>0</v>
      </c>
      <c r="C30" s="236">
        <v>1893204.6199999999</v>
      </c>
      <c r="D30" s="236">
        <v>1970000</v>
      </c>
      <c r="E30" s="236">
        <v>76795.38000000012</v>
      </c>
      <c r="F30" s="123"/>
      <c r="G30" s="106">
        <f>SUM('Egresos Reales'!K72)</f>
        <v>3922969.4800000004</v>
      </c>
      <c r="H30" s="123">
        <f>SUM('Presupuesto Egresos'!K72)</f>
        <v>4980000</v>
      </c>
      <c r="I30" s="107">
        <f>SUM(H30-G30)</f>
        <v>1057030.5199999996</v>
      </c>
    </row>
    <row r="31" spans="1:9" ht="12.75">
      <c r="A31" s="104"/>
      <c r="B31" s="236"/>
      <c r="C31" s="236"/>
      <c r="D31" s="236"/>
      <c r="E31" s="236"/>
      <c r="F31" s="123"/>
      <c r="G31" s="106"/>
      <c r="H31" s="123"/>
      <c r="I31" s="107"/>
    </row>
    <row r="32" spans="1:9" ht="12.75">
      <c r="A32" s="104" t="s">
        <v>380</v>
      </c>
      <c r="B32" s="236">
        <v>6842851.289999999</v>
      </c>
      <c r="C32" s="236">
        <v>0</v>
      </c>
      <c r="D32" s="236">
        <v>0</v>
      </c>
      <c r="E32" s="236">
        <v>0</v>
      </c>
      <c r="F32" s="123">
        <v>26133026.2</v>
      </c>
      <c r="G32" s="106">
        <f>SUM('Egresos Reales'!K73)</f>
        <v>31965.42</v>
      </c>
      <c r="H32" s="123">
        <f>SUM('Presupuesto Egresos'!K73)</f>
        <v>3876875.13</v>
      </c>
      <c r="I32" s="107">
        <f>SUM(H32-G32)</f>
        <v>3844909.71</v>
      </c>
    </row>
    <row r="33" spans="1:9" ht="12.75">
      <c r="A33" s="104"/>
      <c r="B33" s="236"/>
      <c r="C33" s="236"/>
      <c r="D33" s="236"/>
      <c r="E33" s="236"/>
      <c r="F33" s="123"/>
      <c r="G33" s="106"/>
      <c r="H33" s="123"/>
      <c r="I33" s="107"/>
    </row>
    <row r="34" spans="1:9" ht="12.75">
      <c r="A34" s="104" t="s">
        <v>381</v>
      </c>
      <c r="B34" s="236">
        <v>10646282.91</v>
      </c>
      <c r="C34" s="236">
        <v>1807014.3800000001</v>
      </c>
      <c r="D34" s="236">
        <v>0</v>
      </c>
      <c r="E34" s="236">
        <v>-1807014.3800000001</v>
      </c>
      <c r="F34" s="123">
        <v>23779791.73</v>
      </c>
      <c r="G34" s="106">
        <f>SUM('Egresos Reales'!K74)</f>
        <v>8793151.61</v>
      </c>
      <c r="H34" s="123">
        <f>SUM('Presupuesto Egresos'!K74)</f>
        <v>8889374.39</v>
      </c>
      <c r="I34" s="107">
        <f>SUM(H34-G34)</f>
        <v>96222.78000000119</v>
      </c>
    </row>
    <row r="35" spans="1:9" ht="12.75">
      <c r="A35" s="104"/>
      <c r="B35" s="236"/>
      <c r="C35" s="236"/>
      <c r="D35" s="236"/>
      <c r="E35" s="236"/>
      <c r="F35" s="123"/>
      <c r="G35" s="106"/>
      <c r="H35" s="123"/>
      <c r="I35" s="107"/>
    </row>
    <row r="36" spans="1:9" ht="12.75">
      <c r="A36" s="104" t="s">
        <v>452</v>
      </c>
      <c r="B36" s="236">
        <v>0</v>
      </c>
      <c r="C36" s="236">
        <v>6913899.470000001</v>
      </c>
      <c r="D36" s="236">
        <v>5862675</v>
      </c>
      <c r="E36" s="236">
        <v>-1051224.4700000007</v>
      </c>
      <c r="F36" s="123"/>
      <c r="G36" s="106">
        <f>SUM('Egresos Reales'!K75)</f>
        <v>20856164.2</v>
      </c>
      <c r="H36" s="123">
        <f>SUM('Presupuesto Egresos'!K75)</f>
        <v>16471325</v>
      </c>
      <c r="I36" s="107">
        <f>SUM(H36-G36)</f>
        <v>-4384839.199999999</v>
      </c>
    </row>
    <row r="37" spans="1:9" ht="12.75">
      <c r="A37" s="104"/>
      <c r="B37" s="236"/>
      <c r="C37" s="236"/>
      <c r="D37" s="236"/>
      <c r="E37" s="236"/>
      <c r="F37" s="123"/>
      <c r="G37" s="106"/>
      <c r="H37" s="123"/>
      <c r="I37" s="107"/>
    </row>
    <row r="38" spans="1:9" ht="12.75" hidden="1">
      <c r="A38" s="104" t="s">
        <v>390</v>
      </c>
      <c r="B38" s="236">
        <v>0</v>
      </c>
      <c r="C38" s="236">
        <v>0</v>
      </c>
      <c r="D38" s="236">
        <v>0</v>
      </c>
      <c r="E38" s="236">
        <v>0</v>
      </c>
      <c r="F38" s="123">
        <v>0</v>
      </c>
      <c r="G38" s="106">
        <f>SUM('Egresos Reales'!K76)</f>
        <v>0</v>
      </c>
      <c r="H38" s="123">
        <f>SUM('Presupuesto Egresos'!K76)</f>
        <v>0</v>
      </c>
      <c r="I38" s="107">
        <f>SUM(H38-G38)</f>
        <v>0</v>
      </c>
    </row>
    <row r="39" spans="1:9" ht="12.75" hidden="1">
      <c r="A39" s="104"/>
      <c r="B39" s="236"/>
      <c r="C39" s="236"/>
      <c r="D39" s="236"/>
      <c r="E39" s="236"/>
      <c r="F39" s="123"/>
      <c r="G39" s="106"/>
      <c r="H39" s="123"/>
      <c r="I39" s="107"/>
    </row>
    <row r="40" spans="1:9" ht="12.75">
      <c r="A40" s="104" t="s">
        <v>389</v>
      </c>
      <c r="B40" s="236">
        <v>0</v>
      </c>
      <c r="C40" s="236">
        <v>0</v>
      </c>
      <c r="D40" s="236">
        <v>0</v>
      </c>
      <c r="E40" s="236">
        <v>0</v>
      </c>
      <c r="F40" s="123">
        <v>371277.18</v>
      </c>
      <c r="G40" s="106">
        <f>SUM('Egresos Reales'!K77)</f>
        <v>0</v>
      </c>
      <c r="H40" s="123">
        <f>SUM('Presupuesto Egresos'!K77)</f>
        <v>0</v>
      </c>
      <c r="I40" s="107">
        <f>SUM(H40-G40)</f>
        <v>0</v>
      </c>
    </row>
    <row r="41" spans="1:9" ht="12.75">
      <c r="A41" s="104"/>
      <c r="B41" s="236"/>
      <c r="C41" s="236"/>
      <c r="D41" s="236"/>
      <c r="E41" s="236"/>
      <c r="F41" s="123"/>
      <c r="G41" s="106"/>
      <c r="H41" s="123"/>
      <c r="I41" s="107"/>
    </row>
    <row r="42" spans="1:9" ht="12.75">
      <c r="A42" s="104" t="s">
        <v>453</v>
      </c>
      <c r="B42" s="236">
        <v>0</v>
      </c>
      <c r="C42" s="236">
        <v>357280</v>
      </c>
      <c r="D42" s="236">
        <v>1650000</v>
      </c>
      <c r="E42" s="236">
        <v>1292720</v>
      </c>
      <c r="F42" s="123"/>
      <c r="G42" s="106">
        <f>SUM('Egresos Reales'!K78)</f>
        <v>2914634.460000001</v>
      </c>
      <c r="H42" s="123">
        <f>SUM('Presupuesto Egresos'!K78)</f>
        <v>4950000</v>
      </c>
      <c r="I42" s="107">
        <f>SUM(H42-G42)</f>
        <v>2035365.539999999</v>
      </c>
    </row>
    <row r="43" spans="1:9" ht="12.75">
      <c r="A43" s="104"/>
      <c r="B43" s="236"/>
      <c r="C43" s="236"/>
      <c r="D43" s="236"/>
      <c r="E43" s="236"/>
      <c r="F43" s="123"/>
      <c r="G43" s="106"/>
      <c r="H43" s="123"/>
      <c r="I43" s="107"/>
    </row>
    <row r="44" spans="1:9" ht="12.75">
      <c r="A44" s="15" t="s">
        <v>378</v>
      </c>
      <c r="B44" s="214">
        <v>34.5</v>
      </c>
      <c r="C44" s="214">
        <v>5.8</v>
      </c>
      <c r="D44" s="214">
        <v>0</v>
      </c>
      <c r="E44" s="214">
        <v>-5.8</v>
      </c>
      <c r="F44" s="123">
        <v>126.5</v>
      </c>
      <c r="G44" s="106">
        <f>SUM('Egresos Reales'!K79)</f>
        <v>11.6</v>
      </c>
      <c r="H44" s="123">
        <f>SUM('Presupuesto Egresos'!K79)</f>
        <v>0</v>
      </c>
      <c r="I44" s="107">
        <f>SUM(H44-G44)</f>
        <v>-11.6</v>
      </c>
    </row>
    <row r="45" spans="1:9" ht="12.75">
      <c r="A45" s="15"/>
      <c r="B45" s="214"/>
      <c r="C45" s="214"/>
      <c r="D45" s="214"/>
      <c r="E45" s="214"/>
      <c r="F45" s="123"/>
      <c r="G45" s="106"/>
      <c r="H45" s="123"/>
      <c r="I45" s="107"/>
    </row>
    <row r="46" spans="1:9" ht="12.75">
      <c r="A46" s="15" t="s">
        <v>379</v>
      </c>
      <c r="B46" s="214">
        <v>253</v>
      </c>
      <c r="C46" s="214">
        <v>34.8</v>
      </c>
      <c r="D46" s="214">
        <v>0</v>
      </c>
      <c r="E46" s="214">
        <v>-34.8</v>
      </c>
      <c r="F46" s="123">
        <v>609.5</v>
      </c>
      <c r="G46" s="106">
        <f>SUM('Egresos Reales'!K80)</f>
        <v>121.8</v>
      </c>
      <c r="H46" s="123">
        <f>SUM('Presupuesto Egresos'!K80)</f>
        <v>0</v>
      </c>
      <c r="I46" s="107">
        <f>SUM(H46-G46)</f>
        <v>-121.8</v>
      </c>
    </row>
    <row r="47" spans="1:9" ht="12.75">
      <c r="A47" s="15"/>
      <c r="B47" s="214"/>
      <c r="C47" s="214"/>
      <c r="D47" s="214"/>
      <c r="E47" s="214"/>
      <c r="F47" s="123"/>
      <c r="G47" s="106"/>
      <c r="H47" s="123"/>
      <c r="I47" s="107"/>
    </row>
    <row r="48" spans="1:9" ht="12.75">
      <c r="A48" s="15" t="s">
        <v>451</v>
      </c>
      <c r="B48" s="214">
        <v>0</v>
      </c>
      <c r="C48" s="214">
        <v>0</v>
      </c>
      <c r="D48" s="214">
        <v>0</v>
      </c>
      <c r="E48" s="214">
        <v>0</v>
      </c>
      <c r="F48" s="123"/>
      <c r="G48" s="106">
        <f>SUM('Egresos Reales'!K81)</f>
        <v>114151</v>
      </c>
      <c r="H48" s="123">
        <f>SUM('Presupuesto Egresos'!K81)</f>
        <v>0</v>
      </c>
      <c r="I48" s="107">
        <f>SUM(H48-G48)</f>
        <v>-114151</v>
      </c>
    </row>
    <row r="49" spans="1:9" ht="12.75" hidden="1">
      <c r="A49" s="15"/>
      <c r="B49" s="214"/>
      <c r="C49" s="214"/>
      <c r="D49" s="214"/>
      <c r="E49" s="214"/>
      <c r="F49" s="123"/>
      <c r="G49" s="106"/>
      <c r="H49" s="123"/>
      <c r="I49" s="107"/>
    </row>
    <row r="50" spans="1:9" ht="12.75" hidden="1">
      <c r="A50" s="70" t="s">
        <v>321</v>
      </c>
      <c r="B50" s="227">
        <v>0</v>
      </c>
      <c r="C50" s="227">
        <v>0</v>
      </c>
      <c r="D50" s="227">
        <v>0</v>
      </c>
      <c r="E50" s="227">
        <v>0</v>
      </c>
      <c r="F50" s="123"/>
      <c r="G50" s="106">
        <f>SUM('Egresos Reales'!K82)</f>
        <v>0</v>
      </c>
      <c r="H50" s="123">
        <f>SUM('Presupuesto Egresos'!K82)</f>
        <v>0</v>
      </c>
      <c r="I50" s="107">
        <f>SUM(H50-G50)</f>
        <v>0</v>
      </c>
    </row>
    <row r="51" spans="1:9" ht="12.75" hidden="1">
      <c r="A51" s="70"/>
      <c r="B51" s="227"/>
      <c r="C51" s="227"/>
      <c r="D51" s="227"/>
      <c r="E51" s="227"/>
      <c r="F51" s="123"/>
      <c r="G51" s="106"/>
      <c r="H51" s="123"/>
      <c r="I51" s="107"/>
    </row>
    <row r="52" spans="1:9" ht="12.75" hidden="1">
      <c r="A52" s="104" t="s">
        <v>254</v>
      </c>
      <c r="B52" s="236">
        <v>0</v>
      </c>
      <c r="C52" s="236">
        <v>0</v>
      </c>
      <c r="D52" s="236">
        <v>0</v>
      </c>
      <c r="E52" s="236">
        <v>0</v>
      </c>
      <c r="F52" s="123"/>
      <c r="G52" s="106">
        <f>SUM('Egresos Reales'!K83)</f>
        <v>0</v>
      </c>
      <c r="H52" s="123">
        <f>SUM('Presupuesto Egresos'!K83)</f>
        <v>0</v>
      </c>
      <c r="I52" s="107">
        <f>SUM(H52-G52)</f>
        <v>0</v>
      </c>
    </row>
    <row r="53" spans="1:9" ht="12.75">
      <c r="A53" s="104"/>
      <c r="B53" s="236"/>
      <c r="C53" s="236"/>
      <c r="D53" s="236"/>
      <c r="E53" s="236"/>
      <c r="F53" s="123"/>
      <c r="G53" s="106"/>
      <c r="H53" s="123"/>
      <c r="I53" s="107"/>
    </row>
    <row r="54" spans="1:9" ht="12.75">
      <c r="A54" s="104" t="s">
        <v>353</v>
      </c>
      <c r="B54" s="236">
        <v>15000000</v>
      </c>
      <c r="C54" s="236">
        <v>3152115</v>
      </c>
      <c r="D54" s="236">
        <v>15000000</v>
      </c>
      <c r="E54" s="236">
        <v>11847885</v>
      </c>
      <c r="F54" s="123">
        <v>20000000</v>
      </c>
      <c r="G54" s="106">
        <f>SUM('Egresos Reales'!K84)</f>
        <v>30289679</v>
      </c>
      <c r="H54" s="123">
        <f>SUM('Presupuesto Egresos'!K84)</f>
        <v>45000000</v>
      </c>
      <c r="I54" s="107">
        <f>SUM(H54-G54)</f>
        <v>14710321</v>
      </c>
    </row>
    <row r="55" spans="1:9" ht="12.75">
      <c r="A55" s="104"/>
      <c r="B55" s="236"/>
      <c r="C55" s="236"/>
      <c r="D55" s="236"/>
      <c r="E55" s="236"/>
      <c r="F55" s="123"/>
      <c r="G55" s="106"/>
      <c r="H55" s="123"/>
      <c r="I55" s="107"/>
    </row>
    <row r="56" spans="1:9" ht="12.75" hidden="1">
      <c r="A56" s="104" t="s">
        <v>333</v>
      </c>
      <c r="B56" s="236">
        <v>0</v>
      </c>
      <c r="C56" s="236">
        <v>0</v>
      </c>
      <c r="D56" s="236">
        <v>0</v>
      </c>
      <c r="E56" s="236">
        <v>0</v>
      </c>
      <c r="F56" s="123"/>
      <c r="G56" s="106">
        <f>SUM('Egresos Reales'!K85)</f>
        <v>0</v>
      </c>
      <c r="H56" s="123">
        <f>SUM('Presupuesto Egresos'!K85)</f>
        <v>0</v>
      </c>
      <c r="I56" s="107">
        <f>SUM(H56-G56)</f>
        <v>0</v>
      </c>
    </row>
    <row r="57" spans="1:9" ht="12.75" hidden="1">
      <c r="A57" s="104"/>
      <c r="B57" s="236"/>
      <c r="C57" s="236"/>
      <c r="D57" s="236"/>
      <c r="E57" s="236"/>
      <c r="F57" s="123"/>
      <c r="G57" s="106"/>
      <c r="H57" s="123"/>
      <c r="I57" s="107"/>
    </row>
    <row r="58" spans="1:9" ht="12.75">
      <c r="A58" s="104" t="s">
        <v>432</v>
      </c>
      <c r="B58" s="236">
        <v>0</v>
      </c>
      <c r="C58" s="236">
        <v>1400000</v>
      </c>
      <c r="D58" s="236">
        <v>0</v>
      </c>
      <c r="E58" s="236">
        <v>-1400000</v>
      </c>
      <c r="F58" s="123">
        <v>1666666.67</v>
      </c>
      <c r="G58" s="106">
        <f>SUM('Egresos Reales'!K86)</f>
        <v>2900000</v>
      </c>
      <c r="H58" s="123">
        <f>SUM('Presupuesto Egresos'!K86)</f>
        <v>0</v>
      </c>
      <c r="I58" s="107">
        <f>SUM(H58-G58)</f>
        <v>-2900000</v>
      </c>
    </row>
    <row r="59" spans="1:9" ht="12.75">
      <c r="A59" s="104"/>
      <c r="B59" s="236"/>
      <c r="C59" s="236"/>
      <c r="D59" s="236"/>
      <c r="E59" s="236"/>
      <c r="F59" s="123"/>
      <c r="G59" s="106"/>
      <c r="H59" s="123"/>
      <c r="I59" s="107"/>
    </row>
    <row r="60" spans="1:9" ht="12.75" hidden="1">
      <c r="A60" s="104" t="s">
        <v>441</v>
      </c>
      <c r="B60" s="236">
        <v>0</v>
      </c>
      <c r="C60" s="236">
        <v>0</v>
      </c>
      <c r="D60" s="236">
        <v>0</v>
      </c>
      <c r="E60" s="236">
        <v>0</v>
      </c>
      <c r="F60" s="123"/>
      <c r="G60" s="106">
        <f>SUM('Egresos Reales'!K87)</f>
        <v>0</v>
      </c>
      <c r="H60" s="123">
        <f>SUM('Presupuesto Egresos'!K87)</f>
        <v>0</v>
      </c>
      <c r="I60" s="107">
        <f>SUM(H60-G60)</f>
        <v>0</v>
      </c>
    </row>
    <row r="61" spans="1:9" ht="12.75" hidden="1">
      <c r="A61" s="104"/>
      <c r="B61" s="236"/>
      <c r="C61" s="236"/>
      <c r="D61" s="236"/>
      <c r="E61" s="236"/>
      <c r="F61" s="23"/>
      <c r="G61" s="106"/>
      <c r="H61" s="123"/>
      <c r="I61" s="107"/>
    </row>
    <row r="62" spans="1:9" ht="12.75">
      <c r="A62" s="104" t="s">
        <v>426</v>
      </c>
      <c r="B62" s="236">
        <v>0</v>
      </c>
      <c r="C62" s="236">
        <v>0</v>
      </c>
      <c r="D62" s="236">
        <v>0</v>
      </c>
      <c r="E62" s="236">
        <v>0</v>
      </c>
      <c r="F62" s="23">
        <v>486332.95</v>
      </c>
      <c r="G62" s="106">
        <f>SUM('Egresos Reales'!K88)</f>
        <v>0</v>
      </c>
      <c r="H62" s="123">
        <f>SUM('Presupuesto Egresos'!K88)</f>
        <v>0</v>
      </c>
      <c r="I62" s="107">
        <f>SUM(H62-G62)</f>
        <v>0</v>
      </c>
    </row>
    <row r="63" spans="1:9" ht="12.75">
      <c r="A63" s="104"/>
      <c r="B63" s="236"/>
      <c r="C63" s="236"/>
      <c r="D63" s="236"/>
      <c r="E63" s="236"/>
      <c r="F63" s="23"/>
      <c r="G63" s="106"/>
      <c r="H63" s="123"/>
      <c r="I63" s="107"/>
    </row>
    <row r="64" spans="1:9" ht="12.75">
      <c r="A64" s="104" t="s">
        <v>427</v>
      </c>
      <c r="B64" s="236">
        <v>0</v>
      </c>
      <c r="C64" s="236">
        <v>0</v>
      </c>
      <c r="D64" s="236">
        <v>0</v>
      </c>
      <c r="E64" s="236">
        <v>0</v>
      </c>
      <c r="F64" s="23">
        <v>13499985.74</v>
      </c>
      <c r="G64" s="106">
        <f>SUM('Egresos Reales'!K89)</f>
        <v>0</v>
      </c>
      <c r="H64" s="123">
        <f>SUM('Presupuesto Egresos'!K89)</f>
        <v>0</v>
      </c>
      <c r="I64" s="107">
        <f>SUM(H64-G64)</f>
        <v>0</v>
      </c>
    </row>
    <row r="65" spans="1:9" ht="12.75">
      <c r="A65" s="104"/>
      <c r="B65" s="236"/>
      <c r="C65" s="236"/>
      <c r="D65" s="236"/>
      <c r="E65" s="236"/>
      <c r="F65" s="23"/>
      <c r="G65" s="106"/>
      <c r="H65" s="123"/>
      <c r="I65" s="107"/>
    </row>
    <row r="66" spans="1:9" ht="12.75">
      <c r="A66" s="131" t="s">
        <v>480</v>
      </c>
      <c r="B66" s="237">
        <v>0</v>
      </c>
      <c r="C66" s="237">
        <v>1339584.9</v>
      </c>
      <c r="D66" s="237">
        <v>0</v>
      </c>
      <c r="E66" s="237">
        <v>-1339584.9</v>
      </c>
      <c r="F66" s="24"/>
      <c r="G66" s="108">
        <f>SUM('Egresos Reales'!K90)</f>
        <v>3572226.17</v>
      </c>
      <c r="H66" s="152">
        <f>SUM('Presupuesto Egresos'!K90)</f>
        <v>0</v>
      </c>
      <c r="I66" s="103">
        <f>SUM(H66-G66)</f>
        <v>-3572226.17</v>
      </c>
    </row>
    <row r="67" spans="1:9" ht="12.75">
      <c r="A67" s="110"/>
      <c r="B67" s="238"/>
      <c r="C67" s="238"/>
      <c r="D67" s="238"/>
      <c r="E67" s="238"/>
      <c r="F67" s="33"/>
      <c r="G67" s="33"/>
      <c r="H67" s="119"/>
      <c r="I67" s="33"/>
    </row>
    <row r="68" spans="1:9" ht="12.75">
      <c r="A68" s="5" t="s">
        <v>4</v>
      </c>
      <c r="B68" s="221">
        <v>53242816.03</v>
      </c>
      <c r="C68" s="221">
        <v>37286212.050000004</v>
      </c>
      <c r="D68" s="221">
        <v>43830675</v>
      </c>
      <c r="E68" s="221">
        <v>6544462.949999997</v>
      </c>
      <c r="F68" s="6">
        <f>SUM(F10:F66)</f>
        <v>143509961.65</v>
      </c>
      <c r="G68" s="6">
        <f>SUM(G10:G66)</f>
        <v>131949869.13</v>
      </c>
      <c r="H68" s="6">
        <f>SUM(H10:H66)</f>
        <v>143657574.51999998</v>
      </c>
      <c r="I68" s="6">
        <f>SUM(I10:I66)</f>
        <v>11707705.389999999</v>
      </c>
    </row>
  </sheetData>
  <sheetProtection/>
  <mergeCells count="7">
    <mergeCell ref="A1:I1"/>
    <mergeCell ref="B5:E5"/>
    <mergeCell ref="F5:I5"/>
    <mergeCell ref="B6:C6"/>
    <mergeCell ref="F6:G6"/>
    <mergeCell ref="A2:I2"/>
    <mergeCell ref="A3:I3"/>
  </mergeCells>
  <printOptions horizontalCentered="1"/>
  <pageMargins left="0.18" right="0.18" top="0.17" bottom="0.21" header="0" footer="0"/>
  <pageSetup horizontalDpi="600" verticalDpi="600" orientation="landscape" scale="8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39.421875" style="0" bestFit="1" customWidth="1"/>
    <col min="2" max="9" width="14.8515625" style="0" customWidth="1"/>
  </cols>
  <sheetData>
    <row r="1" spans="1:9" ht="15.75">
      <c r="A1" s="243" t="s">
        <v>315</v>
      </c>
      <c r="B1" s="243"/>
      <c r="C1" s="243"/>
      <c r="D1" s="243"/>
      <c r="E1" s="243"/>
      <c r="F1" s="243"/>
      <c r="G1" s="243"/>
      <c r="H1" s="243"/>
      <c r="I1" s="243"/>
    </row>
    <row r="2" spans="1:9" ht="12.75">
      <c r="A2" s="242" t="s">
        <v>489</v>
      </c>
      <c r="B2" s="242"/>
      <c r="C2" s="242"/>
      <c r="D2" s="242"/>
      <c r="E2" s="242"/>
      <c r="F2" s="242"/>
      <c r="G2" s="242"/>
      <c r="H2" s="242"/>
      <c r="I2" s="242"/>
    </row>
    <row r="3" spans="1:9" ht="12.75">
      <c r="A3" s="242" t="s">
        <v>284</v>
      </c>
      <c r="B3" s="242"/>
      <c r="C3" s="242"/>
      <c r="D3" s="242"/>
      <c r="E3" s="242"/>
      <c r="F3" s="242"/>
      <c r="G3" s="242"/>
      <c r="H3" s="242"/>
      <c r="I3" s="242"/>
    </row>
    <row r="4" ht="13.5" thickBot="1"/>
    <row r="5" spans="1:9" ht="13.5" thickBot="1">
      <c r="A5" s="210"/>
      <c r="B5" s="244" t="s">
        <v>491</v>
      </c>
      <c r="C5" s="244"/>
      <c r="D5" s="244"/>
      <c r="E5" s="245"/>
      <c r="F5" s="246" t="s">
        <v>490</v>
      </c>
      <c r="G5" s="244"/>
      <c r="H5" s="244"/>
      <c r="I5" s="245"/>
    </row>
    <row r="6" spans="1:9" ht="13.5" thickBot="1">
      <c r="A6" s="209" t="s">
        <v>0</v>
      </c>
      <c r="B6" s="244" t="s">
        <v>187</v>
      </c>
      <c r="C6" s="245"/>
      <c r="D6" s="3" t="s">
        <v>37</v>
      </c>
      <c r="E6" s="3" t="s">
        <v>38</v>
      </c>
      <c r="F6" s="246" t="s">
        <v>187</v>
      </c>
      <c r="G6" s="245"/>
      <c r="H6" s="3" t="s">
        <v>37</v>
      </c>
      <c r="I6" s="3" t="s">
        <v>38</v>
      </c>
    </row>
    <row r="7" spans="1:9" ht="13.5" thickBot="1">
      <c r="A7" s="2"/>
      <c r="B7" s="211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13"/>
      <c r="B9" s="13"/>
      <c r="C9" s="13"/>
      <c r="D9" s="13"/>
      <c r="E9" s="13"/>
      <c r="F9" s="22"/>
      <c r="G9" s="109"/>
      <c r="H9" s="22"/>
      <c r="I9" s="105"/>
    </row>
    <row r="10" spans="1:9" ht="12.75">
      <c r="A10" s="104" t="s">
        <v>414</v>
      </c>
      <c r="B10" s="236">
        <v>0</v>
      </c>
      <c r="C10" s="236">
        <v>0</v>
      </c>
      <c r="D10" s="236">
        <v>0</v>
      </c>
      <c r="E10" s="236">
        <v>0</v>
      </c>
      <c r="F10" s="23">
        <v>0</v>
      </c>
      <c r="G10" s="106">
        <f>SUM('Egresos Reales'!K92)</f>
        <v>0</v>
      </c>
      <c r="H10" s="23">
        <f>SUM('Presupuesto Egresos'!K92)</f>
        <v>0</v>
      </c>
      <c r="I10" s="107">
        <f>SUM(H10-G10)</f>
        <v>0</v>
      </c>
    </row>
    <row r="11" spans="1:9" ht="12.75">
      <c r="A11" s="104"/>
      <c r="B11" s="236"/>
      <c r="C11" s="236"/>
      <c r="D11" s="236"/>
      <c r="E11" s="236"/>
      <c r="F11" s="23"/>
      <c r="G11" s="106"/>
      <c r="H11" s="23"/>
      <c r="I11" s="107"/>
    </row>
    <row r="12" spans="1:9" ht="12.75">
      <c r="A12" s="104" t="s">
        <v>412</v>
      </c>
      <c r="B12" s="236">
        <v>1026671.5</v>
      </c>
      <c r="C12" s="236">
        <v>1207936.18</v>
      </c>
      <c r="D12" s="236">
        <v>743772</v>
      </c>
      <c r="E12" s="236">
        <v>-464164.17999999993</v>
      </c>
      <c r="F12" s="23">
        <v>2357336.59</v>
      </c>
      <c r="G12" s="106">
        <f>SUM('Egresos Reales'!K93)</f>
        <v>2618007.04</v>
      </c>
      <c r="H12" s="23">
        <f>SUM('Presupuesto Egresos'!K93)</f>
        <v>2231436</v>
      </c>
      <c r="I12" s="107">
        <f>SUM(H12-G12)</f>
        <v>-386571.04000000004</v>
      </c>
    </row>
    <row r="13" spans="1:9" ht="12.75">
      <c r="A13" s="104"/>
      <c r="B13" s="236"/>
      <c r="C13" s="236"/>
      <c r="D13" s="236"/>
      <c r="E13" s="236"/>
      <c r="F13" s="23"/>
      <c r="G13" s="106"/>
      <c r="H13" s="23"/>
      <c r="I13" s="107"/>
    </row>
    <row r="14" spans="1:9" ht="12.75">
      <c r="A14" s="15" t="s">
        <v>310</v>
      </c>
      <c r="B14" s="214">
        <v>0</v>
      </c>
      <c r="C14" s="214">
        <v>0</v>
      </c>
      <c r="D14" s="214">
        <v>0</v>
      </c>
      <c r="E14" s="214">
        <v>0</v>
      </c>
      <c r="F14" s="23">
        <v>0</v>
      </c>
      <c r="G14" s="106">
        <f>SUM('Egresos Reales'!K94)</f>
        <v>0</v>
      </c>
      <c r="H14" s="23">
        <f>SUM('Presupuesto Egresos'!K94)</f>
        <v>0</v>
      </c>
      <c r="I14" s="107">
        <f>SUM(H14-G14)</f>
        <v>0</v>
      </c>
    </row>
    <row r="15" spans="1:9" ht="12.75">
      <c r="A15" s="15"/>
      <c r="B15" s="214"/>
      <c r="C15" s="214"/>
      <c r="D15" s="214"/>
      <c r="E15" s="214"/>
      <c r="F15" s="23"/>
      <c r="G15" s="106"/>
      <c r="H15" s="23"/>
      <c r="I15" s="107"/>
    </row>
    <row r="16" spans="1:9" ht="12.75">
      <c r="A16" s="70" t="s">
        <v>316</v>
      </c>
      <c r="B16" s="227">
        <v>0</v>
      </c>
      <c r="C16" s="227">
        <v>0</v>
      </c>
      <c r="D16" s="227">
        <v>0</v>
      </c>
      <c r="E16" s="227">
        <v>0</v>
      </c>
      <c r="F16" s="23">
        <v>0</v>
      </c>
      <c r="G16" s="106">
        <f>SUM('Egresos Reales'!K95)</f>
        <v>0</v>
      </c>
      <c r="H16" s="23">
        <f>SUM('Presupuesto Egresos'!K95)</f>
        <v>0</v>
      </c>
      <c r="I16" s="107">
        <f>SUM(H16-G16)</f>
        <v>0</v>
      </c>
    </row>
    <row r="17" spans="1:9" ht="12.75">
      <c r="A17" s="70"/>
      <c r="B17" s="227"/>
      <c r="C17" s="227"/>
      <c r="D17" s="227"/>
      <c r="E17" s="227"/>
      <c r="F17" s="23"/>
      <c r="G17" s="106"/>
      <c r="H17" s="23"/>
      <c r="I17" s="107"/>
    </row>
    <row r="18" spans="1:9" ht="12.75">
      <c r="A18" s="116" t="s">
        <v>322</v>
      </c>
      <c r="B18" s="239">
        <v>0</v>
      </c>
      <c r="C18" s="239">
        <v>0</v>
      </c>
      <c r="D18" s="239">
        <v>0</v>
      </c>
      <c r="E18" s="239">
        <v>0</v>
      </c>
      <c r="F18" s="24">
        <v>0</v>
      </c>
      <c r="G18" s="108">
        <f>SUM('Egresos Reales'!K96)</f>
        <v>0</v>
      </c>
      <c r="H18" s="24">
        <f>SUM('Presupuesto Egresos'!K96)</f>
        <v>0</v>
      </c>
      <c r="I18" s="103">
        <f>SUM(H18-G18)</f>
        <v>0</v>
      </c>
    </row>
    <row r="19" spans="2:9" ht="12.75">
      <c r="B19" s="220"/>
      <c r="C19" s="220"/>
      <c r="D19" s="220"/>
      <c r="E19" s="220"/>
      <c r="F19" s="30"/>
      <c r="G19" s="30"/>
      <c r="H19" s="30"/>
      <c r="I19" s="33"/>
    </row>
    <row r="20" spans="1:9" ht="12.75">
      <c r="A20" s="5" t="s">
        <v>4</v>
      </c>
      <c r="B20" s="221">
        <v>1026671.5</v>
      </c>
      <c r="C20" s="221">
        <v>1207936.18</v>
      </c>
      <c r="D20" s="221">
        <v>743772</v>
      </c>
      <c r="E20" s="221">
        <v>-464164.17999999993</v>
      </c>
      <c r="F20" s="6">
        <f>SUM(F9:F18)</f>
        <v>2357336.59</v>
      </c>
      <c r="G20" s="6">
        <f>SUM(G9:G18)</f>
        <v>2618007.04</v>
      </c>
      <c r="H20" s="6">
        <f>SUM(H9:H18)</f>
        <v>2231436</v>
      </c>
      <c r="I20" s="6">
        <f>SUM(I9:I18)</f>
        <v>-386571.04000000004</v>
      </c>
    </row>
  </sheetData>
  <sheetProtection/>
  <mergeCells count="7">
    <mergeCell ref="A1:I1"/>
    <mergeCell ref="B5:E5"/>
    <mergeCell ref="F5:I5"/>
    <mergeCell ref="B6:C6"/>
    <mergeCell ref="F6:G6"/>
    <mergeCell ref="A2:I2"/>
    <mergeCell ref="A3:I3"/>
  </mergeCells>
  <printOptions horizontalCentered="1"/>
  <pageMargins left="0.37" right="0.26" top="0.56" bottom="0.38" header="0" footer="0"/>
  <pageSetup horizontalDpi="600" verticalDpi="600" orientation="landscape" scale="8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B32" sqref="B32"/>
    </sheetView>
  </sheetViews>
  <sheetFormatPr defaultColWidth="11.421875" defaultRowHeight="12.75"/>
  <cols>
    <col min="1" max="1" width="44.421875" style="0" customWidth="1"/>
    <col min="2" max="5" width="15.140625" style="0" customWidth="1"/>
    <col min="6" max="9" width="14.8515625" style="0" customWidth="1"/>
  </cols>
  <sheetData>
    <row r="1" spans="1:9" ht="15.75">
      <c r="A1" s="243" t="s">
        <v>315</v>
      </c>
      <c r="B1" s="243"/>
      <c r="C1" s="243"/>
      <c r="D1" s="243"/>
      <c r="E1" s="243"/>
      <c r="F1" s="243"/>
      <c r="G1" s="243"/>
      <c r="H1" s="243"/>
      <c r="I1" s="243"/>
    </row>
    <row r="2" spans="1:9" ht="12.75">
      <c r="A2" s="242" t="s">
        <v>489</v>
      </c>
      <c r="B2" s="242"/>
      <c r="C2" s="242"/>
      <c r="D2" s="242"/>
      <c r="E2" s="242"/>
      <c r="F2" s="242"/>
      <c r="G2" s="242"/>
      <c r="H2" s="242"/>
      <c r="I2" s="242"/>
    </row>
    <row r="3" spans="1:9" ht="12.75">
      <c r="A3" s="242" t="s">
        <v>303</v>
      </c>
      <c r="B3" s="242"/>
      <c r="C3" s="242"/>
      <c r="D3" s="242"/>
      <c r="E3" s="242"/>
      <c r="F3" s="242"/>
      <c r="G3" s="242"/>
      <c r="H3" s="242"/>
      <c r="I3" s="242"/>
    </row>
    <row r="4" ht="13.5" thickBot="1"/>
    <row r="5" spans="1:9" ht="13.5" thickBot="1">
      <c r="A5" s="210"/>
      <c r="B5" s="244" t="s">
        <v>491</v>
      </c>
      <c r="C5" s="244"/>
      <c r="D5" s="244"/>
      <c r="E5" s="245"/>
      <c r="F5" s="246" t="s">
        <v>490</v>
      </c>
      <c r="G5" s="244"/>
      <c r="H5" s="244"/>
      <c r="I5" s="245"/>
    </row>
    <row r="6" spans="1:9" ht="13.5" thickBot="1">
      <c r="A6" s="209" t="s">
        <v>0</v>
      </c>
      <c r="B6" s="244" t="s">
        <v>187</v>
      </c>
      <c r="C6" s="245"/>
      <c r="D6" s="3" t="s">
        <v>37</v>
      </c>
      <c r="E6" s="3" t="s">
        <v>38</v>
      </c>
      <c r="F6" s="246" t="s">
        <v>187</v>
      </c>
      <c r="G6" s="245"/>
      <c r="H6" s="3" t="s">
        <v>37</v>
      </c>
      <c r="I6" s="3" t="s">
        <v>38</v>
      </c>
    </row>
    <row r="7" spans="1:9" ht="13.5" thickBot="1">
      <c r="A7" s="2"/>
      <c r="B7" s="211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13"/>
      <c r="B9" s="7"/>
      <c r="C9" s="14"/>
      <c r="D9" s="7"/>
      <c r="E9" s="14"/>
      <c r="F9" s="22"/>
      <c r="G9" s="109"/>
      <c r="H9" s="22"/>
      <c r="I9" s="105"/>
    </row>
    <row r="10" spans="1:9" ht="12.75">
      <c r="A10" s="15" t="s">
        <v>145</v>
      </c>
      <c r="B10" s="215">
        <v>414636.78</v>
      </c>
      <c r="C10" s="216">
        <v>1597443.6099999999</v>
      </c>
      <c r="D10" s="215">
        <v>712500</v>
      </c>
      <c r="E10" s="216">
        <v>-884943.6099999999</v>
      </c>
      <c r="F10" s="23">
        <v>1602977.72</v>
      </c>
      <c r="G10" s="106">
        <f>SUM('Egresos Reales'!K98)</f>
        <v>2359836.1</v>
      </c>
      <c r="H10" s="23">
        <f>SUM('Presupuesto Egresos'!K98)</f>
        <v>2137500</v>
      </c>
      <c r="I10" s="107">
        <f>SUM(H10-G10)</f>
        <v>-222336.1000000001</v>
      </c>
    </row>
    <row r="11" spans="1:9" ht="12.75" hidden="1">
      <c r="A11" s="104"/>
      <c r="B11" s="235"/>
      <c r="C11" s="240"/>
      <c r="D11" s="235"/>
      <c r="E11" s="240"/>
      <c r="F11" s="23"/>
      <c r="G11" s="106"/>
      <c r="H11" s="23"/>
      <c r="I11" s="107"/>
    </row>
    <row r="12" spans="1:9" ht="12.75" hidden="1">
      <c r="A12" s="104" t="s">
        <v>135</v>
      </c>
      <c r="B12" s="235"/>
      <c r="C12" s="240">
        <v>0</v>
      </c>
      <c r="D12" s="235">
        <v>0</v>
      </c>
      <c r="E12" s="240">
        <v>0</v>
      </c>
      <c r="F12" s="23"/>
      <c r="G12" s="106">
        <f>SUM('Egresos Reales'!K99)</f>
        <v>0</v>
      </c>
      <c r="H12" s="23">
        <f>SUM('Presupuesto Egresos'!K99)</f>
        <v>0</v>
      </c>
      <c r="I12" s="107">
        <f>SUM(H12-G12)</f>
        <v>0</v>
      </c>
    </row>
    <row r="13" spans="1:9" ht="12.75" hidden="1">
      <c r="A13" s="104"/>
      <c r="B13" s="235"/>
      <c r="C13" s="240"/>
      <c r="D13" s="235"/>
      <c r="E13" s="240"/>
      <c r="F13" s="23"/>
      <c r="G13" s="106"/>
      <c r="H13" s="23"/>
      <c r="I13" s="107"/>
    </row>
    <row r="14" spans="1:9" ht="12.75" hidden="1">
      <c r="A14" s="104" t="s">
        <v>299</v>
      </c>
      <c r="B14" s="235"/>
      <c r="C14" s="240">
        <v>0</v>
      </c>
      <c r="D14" s="235">
        <v>0</v>
      </c>
      <c r="E14" s="240">
        <v>0</v>
      </c>
      <c r="F14" s="23"/>
      <c r="G14" s="106">
        <f>SUM('Egresos Reales'!K100)</f>
        <v>0</v>
      </c>
      <c r="H14" s="23">
        <f>SUM('Presupuesto Egresos'!K100)</f>
        <v>0</v>
      </c>
      <c r="I14" s="107">
        <f>SUM(H14-G14)</f>
        <v>0</v>
      </c>
    </row>
    <row r="15" spans="1:9" ht="12.75" hidden="1">
      <c r="A15" s="104"/>
      <c r="B15" s="235"/>
      <c r="C15" s="240"/>
      <c r="D15" s="235"/>
      <c r="E15" s="240"/>
      <c r="F15" s="23"/>
      <c r="G15" s="106"/>
      <c r="H15" s="23"/>
      <c r="I15" s="107"/>
    </row>
    <row r="16" spans="1:9" ht="12.75" hidden="1">
      <c r="A16" s="104" t="s">
        <v>300</v>
      </c>
      <c r="B16" s="235"/>
      <c r="C16" s="240">
        <v>0</v>
      </c>
      <c r="D16" s="235">
        <v>0</v>
      </c>
      <c r="E16" s="240">
        <v>0</v>
      </c>
      <c r="F16" s="23"/>
      <c r="G16" s="106">
        <f>SUM('Egresos Reales'!K101)</f>
        <v>0</v>
      </c>
      <c r="H16" s="23">
        <f>SUM('Presupuesto Egresos'!K101)</f>
        <v>0</v>
      </c>
      <c r="I16" s="107">
        <f>SUM(H16-G16)</f>
        <v>0</v>
      </c>
    </row>
    <row r="17" spans="1:9" ht="12.75" hidden="1">
      <c r="A17" s="104"/>
      <c r="B17" s="235"/>
      <c r="C17" s="240"/>
      <c r="D17" s="235"/>
      <c r="E17" s="240"/>
      <c r="F17" s="23"/>
      <c r="G17" s="106"/>
      <c r="H17" s="23"/>
      <c r="I17" s="107"/>
    </row>
    <row r="18" spans="1:9" ht="12.75" hidden="1">
      <c r="A18" s="104" t="s">
        <v>246</v>
      </c>
      <c r="B18" s="235"/>
      <c r="C18" s="240">
        <v>0</v>
      </c>
      <c r="D18" s="235">
        <v>0</v>
      </c>
      <c r="E18" s="240">
        <v>0</v>
      </c>
      <c r="F18" s="23"/>
      <c r="G18" s="106">
        <f>SUM('Egresos Reales'!K102)</f>
        <v>0</v>
      </c>
      <c r="H18" s="23">
        <f>SUM('Presupuesto Egresos'!K102)</f>
        <v>0</v>
      </c>
      <c r="I18" s="107">
        <f>SUM(H18-G18)</f>
        <v>0</v>
      </c>
    </row>
    <row r="19" spans="1:9" ht="12.75" hidden="1">
      <c r="A19" s="104"/>
      <c r="B19" s="235"/>
      <c r="C19" s="240"/>
      <c r="D19" s="235"/>
      <c r="E19" s="240"/>
      <c r="F19" s="23"/>
      <c r="G19" s="106"/>
      <c r="H19" s="23"/>
      <c r="I19" s="107"/>
    </row>
    <row r="20" spans="1:9" ht="12.75" hidden="1">
      <c r="A20" s="104" t="s">
        <v>259</v>
      </c>
      <c r="B20" s="235"/>
      <c r="C20" s="240">
        <v>0</v>
      </c>
      <c r="D20" s="235">
        <v>0</v>
      </c>
      <c r="E20" s="240">
        <v>0</v>
      </c>
      <c r="F20" s="23"/>
      <c r="G20" s="106">
        <f>SUM('Egresos Reales'!K103)</f>
        <v>0</v>
      </c>
      <c r="H20" s="23">
        <f>SUM('Presupuesto Egresos'!K103)</f>
        <v>0</v>
      </c>
      <c r="I20" s="107">
        <f>SUM(H20-G20)</f>
        <v>0</v>
      </c>
    </row>
    <row r="21" spans="1:9" ht="12.75" hidden="1">
      <c r="A21" s="104"/>
      <c r="B21" s="235"/>
      <c r="C21" s="240"/>
      <c r="D21" s="235"/>
      <c r="E21" s="240"/>
      <c r="F21" s="23"/>
      <c r="G21" s="106"/>
      <c r="H21" s="23"/>
      <c r="I21" s="107"/>
    </row>
    <row r="22" spans="1:9" ht="12.75" hidden="1">
      <c r="A22" s="104" t="s">
        <v>260</v>
      </c>
      <c r="B22" s="235"/>
      <c r="C22" s="240">
        <v>0</v>
      </c>
      <c r="D22" s="235">
        <v>0</v>
      </c>
      <c r="E22" s="240">
        <v>0</v>
      </c>
      <c r="F22" s="23"/>
      <c r="G22" s="106">
        <f>SUM('Egresos Reales'!K104)</f>
        <v>0</v>
      </c>
      <c r="H22" s="23">
        <f>SUM('Presupuesto Egresos'!K104)</f>
        <v>0</v>
      </c>
      <c r="I22" s="107">
        <f>SUM(H22-G22)</f>
        <v>0</v>
      </c>
    </row>
    <row r="23" spans="1:9" ht="12.75" hidden="1">
      <c r="A23" s="104"/>
      <c r="B23" s="235"/>
      <c r="C23" s="240"/>
      <c r="D23" s="235"/>
      <c r="E23" s="240"/>
      <c r="F23" s="23"/>
      <c r="G23" s="106"/>
      <c r="H23" s="23"/>
      <c r="I23" s="107"/>
    </row>
    <row r="24" spans="1:9" ht="12.75" hidden="1">
      <c r="A24" s="104" t="s">
        <v>295</v>
      </c>
      <c r="B24" s="235"/>
      <c r="C24" s="240">
        <v>0</v>
      </c>
      <c r="D24" s="235">
        <v>0</v>
      </c>
      <c r="E24" s="240">
        <v>0</v>
      </c>
      <c r="F24" s="23"/>
      <c r="G24" s="106">
        <f>SUM('Egresos Reales'!K105)</f>
        <v>0</v>
      </c>
      <c r="H24" s="23">
        <f>SUM('Presupuesto Egresos'!K105)</f>
        <v>0</v>
      </c>
      <c r="I24" s="107">
        <f>SUM(H24-G24)</f>
        <v>0</v>
      </c>
    </row>
    <row r="25" spans="1:9" ht="12.75" hidden="1">
      <c r="A25" s="104"/>
      <c r="B25" s="235"/>
      <c r="C25" s="240"/>
      <c r="D25" s="235"/>
      <c r="E25" s="240"/>
      <c r="F25" s="23"/>
      <c r="G25" s="106"/>
      <c r="H25" s="23"/>
      <c r="I25" s="107"/>
    </row>
    <row r="26" spans="1:9" ht="12.75" hidden="1">
      <c r="A26" s="104" t="s">
        <v>247</v>
      </c>
      <c r="B26" s="235"/>
      <c r="C26" s="240">
        <v>0</v>
      </c>
      <c r="D26" s="235">
        <v>0</v>
      </c>
      <c r="E26" s="240">
        <v>0</v>
      </c>
      <c r="F26" s="23"/>
      <c r="G26" s="106">
        <f>SUM('Egresos Reales'!K106)</f>
        <v>0</v>
      </c>
      <c r="H26" s="23">
        <f>SUM('Presupuesto Egresos'!K106)</f>
        <v>0</v>
      </c>
      <c r="I26" s="107">
        <f>SUM(H26-G26)</f>
        <v>0</v>
      </c>
    </row>
    <row r="27" spans="1:9" ht="12.75" hidden="1">
      <c r="A27" s="104"/>
      <c r="B27" s="235"/>
      <c r="C27" s="240"/>
      <c r="D27" s="235"/>
      <c r="E27" s="240"/>
      <c r="F27" s="23"/>
      <c r="G27" s="106"/>
      <c r="H27" s="23"/>
      <c r="I27" s="107"/>
    </row>
    <row r="28" spans="1:9" ht="12.75" hidden="1">
      <c r="A28" s="104" t="s">
        <v>248</v>
      </c>
      <c r="B28" s="235"/>
      <c r="C28" s="240">
        <v>0</v>
      </c>
      <c r="D28" s="235">
        <v>0</v>
      </c>
      <c r="E28" s="240">
        <v>0</v>
      </c>
      <c r="F28" s="23"/>
      <c r="G28" s="106">
        <f>SUM('Egresos Reales'!K107)</f>
        <v>0</v>
      </c>
      <c r="H28" s="23">
        <f>SUM('Presupuesto Egresos'!K107)</f>
        <v>0</v>
      </c>
      <c r="I28" s="107">
        <f>SUM(H28-G28)</f>
        <v>0</v>
      </c>
    </row>
    <row r="29" spans="1:9" ht="12.75">
      <c r="A29" s="104"/>
      <c r="B29" s="235"/>
      <c r="C29" s="240"/>
      <c r="D29" s="235"/>
      <c r="E29" s="240"/>
      <c r="F29" s="23"/>
      <c r="G29" s="106"/>
      <c r="H29" s="23"/>
      <c r="I29" s="107"/>
    </row>
    <row r="30" spans="1:9" ht="12.75">
      <c r="A30" s="104" t="s">
        <v>249</v>
      </c>
      <c r="B30" s="235">
        <v>12778.77</v>
      </c>
      <c r="C30" s="240">
        <v>0</v>
      </c>
      <c r="D30" s="235">
        <v>0</v>
      </c>
      <c r="E30" s="240">
        <v>0</v>
      </c>
      <c r="F30" s="23">
        <v>8868309.6</v>
      </c>
      <c r="G30" s="106">
        <f>SUM('Egresos Reales'!K108)</f>
        <v>0</v>
      </c>
      <c r="H30" s="23">
        <f>SUM('Presupuesto Egresos'!K108)</f>
        <v>0</v>
      </c>
      <c r="I30" s="107">
        <f>SUM(H30-G30)</f>
        <v>0</v>
      </c>
    </row>
    <row r="31" spans="1:9" ht="12.75">
      <c r="A31" s="104"/>
      <c r="B31" s="235"/>
      <c r="C31" s="240"/>
      <c r="D31" s="235"/>
      <c r="E31" s="240"/>
      <c r="F31" s="23"/>
      <c r="G31" s="106"/>
      <c r="H31" s="23"/>
      <c r="I31" s="107"/>
    </row>
    <row r="32" spans="1:9" ht="12.75">
      <c r="A32" s="104" t="s">
        <v>406</v>
      </c>
      <c r="B32" s="235">
        <v>1744316.46</v>
      </c>
      <c r="C32" s="240">
        <v>0</v>
      </c>
      <c r="D32" s="235">
        <v>0</v>
      </c>
      <c r="E32" s="240">
        <v>0</v>
      </c>
      <c r="F32" s="23">
        <v>1744316.46</v>
      </c>
      <c r="G32" s="106">
        <f>SUM('Egresos Reales'!K109)</f>
        <v>1399427.56</v>
      </c>
      <c r="H32" s="23">
        <f>SUM('Presupuesto Egresos'!K109)</f>
        <v>8062563.939999999</v>
      </c>
      <c r="I32" s="107">
        <f>SUM(H32-G32)</f>
        <v>6663136.379999999</v>
      </c>
    </row>
    <row r="33" spans="1:9" ht="12.75">
      <c r="A33" s="104"/>
      <c r="B33" s="235"/>
      <c r="C33" s="240"/>
      <c r="D33" s="235"/>
      <c r="E33" s="240"/>
      <c r="F33" s="23"/>
      <c r="G33" s="106"/>
      <c r="H33" s="23"/>
      <c r="I33" s="107"/>
    </row>
    <row r="34" spans="1:9" ht="12.75">
      <c r="A34" s="104" t="s">
        <v>458</v>
      </c>
      <c r="B34" s="235">
        <v>0</v>
      </c>
      <c r="C34" s="240">
        <v>0</v>
      </c>
      <c r="D34" s="235">
        <v>3815286</v>
      </c>
      <c r="E34" s="240">
        <v>3815286</v>
      </c>
      <c r="F34" s="23"/>
      <c r="G34" s="106">
        <f>SUM('Egresos Reales'!K110)</f>
        <v>0</v>
      </c>
      <c r="H34" s="23">
        <f>SUM('Presupuesto Egresos'!K110)</f>
        <v>8902298</v>
      </c>
      <c r="I34" s="107">
        <f>SUM(H34-G34)</f>
        <v>8902298</v>
      </c>
    </row>
    <row r="35" spans="1:9" ht="12.75">
      <c r="A35" s="104"/>
      <c r="B35" s="235"/>
      <c r="C35" s="240"/>
      <c r="D35" s="235"/>
      <c r="E35" s="240"/>
      <c r="F35" s="23"/>
      <c r="G35" s="106"/>
      <c r="H35" s="23"/>
      <c r="I35" s="107"/>
    </row>
    <row r="36" spans="1:9" ht="12.75">
      <c r="A36" s="104" t="s">
        <v>306</v>
      </c>
      <c r="B36" s="235">
        <v>5848.73</v>
      </c>
      <c r="C36" s="240">
        <v>67637.55</v>
      </c>
      <c r="D36" s="235">
        <v>95001</v>
      </c>
      <c r="E36" s="240">
        <v>27363.449999999997</v>
      </c>
      <c r="F36" s="23">
        <v>307519.37</v>
      </c>
      <c r="G36" s="106">
        <f>SUM('Egresos Reales'!K111)</f>
        <v>5860474.2299999995</v>
      </c>
      <c r="H36" s="23">
        <f>SUM('Presupuesto Egresos'!K111)</f>
        <v>285003</v>
      </c>
      <c r="I36" s="107">
        <f>SUM(H36-G36)</f>
        <v>-5575471.2299999995</v>
      </c>
    </row>
    <row r="37" spans="1:9" ht="12.75">
      <c r="A37" s="104"/>
      <c r="B37" s="235"/>
      <c r="C37" s="240"/>
      <c r="D37" s="235"/>
      <c r="E37" s="240"/>
      <c r="F37" s="23"/>
      <c r="G37" s="106"/>
      <c r="H37" s="23"/>
      <c r="I37" s="107"/>
    </row>
    <row r="38" spans="1:9" ht="12.75">
      <c r="A38" s="15" t="s">
        <v>307</v>
      </c>
      <c r="B38" s="215">
        <v>2211799.98</v>
      </c>
      <c r="C38" s="216">
        <v>2860438.7800000003</v>
      </c>
      <c r="D38" s="215">
        <v>1676500</v>
      </c>
      <c r="E38" s="216">
        <v>-1183938.7800000003</v>
      </c>
      <c r="F38" s="23">
        <v>12585664.18</v>
      </c>
      <c r="G38" s="106">
        <f>SUM('Egresos Reales'!K112)</f>
        <v>12324763.45</v>
      </c>
      <c r="H38" s="23">
        <f>SUM('Presupuesto Egresos'!K112)</f>
        <v>12319500</v>
      </c>
      <c r="I38" s="107">
        <f>SUM(H38-G38)</f>
        <v>-5263.449999999255</v>
      </c>
    </row>
    <row r="39" spans="1:9" ht="12.75">
      <c r="A39" s="15"/>
      <c r="B39" s="215"/>
      <c r="C39" s="216"/>
      <c r="D39" s="215"/>
      <c r="E39" s="216"/>
      <c r="F39" s="23"/>
      <c r="G39" s="106"/>
      <c r="H39" s="23"/>
      <c r="I39" s="107"/>
    </row>
    <row r="40" spans="1:9" ht="12.75">
      <c r="A40" s="15" t="s">
        <v>331</v>
      </c>
      <c r="B40" s="215">
        <v>-5554475.4</v>
      </c>
      <c r="C40" s="216">
        <v>0</v>
      </c>
      <c r="D40" s="215">
        <v>0</v>
      </c>
      <c r="E40" s="216">
        <v>0</v>
      </c>
      <c r="F40" s="23">
        <v>0</v>
      </c>
      <c r="G40" s="106">
        <f>SUM('Egresos Reales'!K113)</f>
        <v>0</v>
      </c>
      <c r="H40" s="23">
        <f>SUM('Presupuesto Egresos'!K113)</f>
        <v>0</v>
      </c>
      <c r="I40" s="107">
        <f>SUM(H40-G40)</f>
        <v>0</v>
      </c>
    </row>
    <row r="41" spans="1:9" ht="12.75">
      <c r="A41" s="15"/>
      <c r="B41" s="215"/>
      <c r="C41" s="216"/>
      <c r="D41" s="215"/>
      <c r="E41" s="216"/>
      <c r="F41" s="23"/>
      <c r="G41" s="106"/>
      <c r="H41" s="23"/>
      <c r="I41" s="107"/>
    </row>
    <row r="42" spans="1:9" ht="12.75">
      <c r="A42" s="15" t="s">
        <v>407</v>
      </c>
      <c r="B42" s="215">
        <v>15256512.79</v>
      </c>
      <c r="C42" s="216">
        <v>0</v>
      </c>
      <c r="D42" s="215">
        <v>0</v>
      </c>
      <c r="E42" s="216">
        <v>0</v>
      </c>
      <c r="F42" s="23">
        <v>15256512.79</v>
      </c>
      <c r="G42" s="106">
        <f>SUM('Egresos Reales'!K114)</f>
        <v>1305754.88</v>
      </c>
      <c r="H42" s="23">
        <f>SUM('Presupuesto Egresos'!K114)</f>
        <v>11461947.3</v>
      </c>
      <c r="I42" s="107">
        <f>SUM(H42-G42)</f>
        <v>10156192.420000002</v>
      </c>
    </row>
    <row r="43" spans="1:9" ht="12.75">
      <c r="A43" s="15"/>
      <c r="B43" s="215"/>
      <c r="C43" s="216"/>
      <c r="D43" s="215"/>
      <c r="E43" s="216"/>
      <c r="F43" s="23"/>
      <c r="G43" s="106"/>
      <c r="H43" s="23"/>
      <c r="I43" s="107"/>
    </row>
    <row r="44" spans="1:9" ht="12.75">
      <c r="A44" s="15" t="s">
        <v>459</v>
      </c>
      <c r="B44" s="215">
        <v>0</v>
      </c>
      <c r="C44" s="216">
        <v>8387261.35</v>
      </c>
      <c r="D44" s="215">
        <v>7535550</v>
      </c>
      <c r="E44" s="216">
        <v>-851711.3499999996</v>
      </c>
      <c r="F44" s="23">
        <v>0</v>
      </c>
      <c r="G44" s="106">
        <f>SUM('Egresos Reales'!K115)</f>
        <v>8387261.35</v>
      </c>
      <c r="H44" s="23">
        <f>SUM('Presupuesto Egresos'!K115)</f>
        <v>19770450</v>
      </c>
      <c r="I44" s="107">
        <f>SUM(H44-G44)</f>
        <v>11383188.65</v>
      </c>
    </row>
    <row r="45" spans="1:9" ht="12.75">
      <c r="A45" s="15"/>
      <c r="B45" s="215"/>
      <c r="C45" s="216"/>
      <c r="D45" s="215"/>
      <c r="E45" s="216"/>
      <c r="F45" s="8"/>
      <c r="G45" s="106"/>
      <c r="H45" s="23"/>
      <c r="I45" s="107"/>
    </row>
    <row r="46" spans="1:9" ht="12.75">
      <c r="A46" s="15" t="s">
        <v>337</v>
      </c>
      <c r="B46" s="215">
        <v>6547074.38</v>
      </c>
      <c r="C46" s="216">
        <v>0</v>
      </c>
      <c r="D46" s="215">
        <v>0</v>
      </c>
      <c r="E46" s="216">
        <v>0</v>
      </c>
      <c r="F46" s="23">
        <v>9880294.59</v>
      </c>
      <c r="G46" s="106">
        <f>SUM('Egresos Reales'!K116)</f>
        <v>0</v>
      </c>
      <c r="H46" s="23">
        <f>SUM('Presupuesto Egresos'!K116)</f>
        <v>296765.02</v>
      </c>
      <c r="I46" s="107">
        <f>SUM(H46-G46)</f>
        <v>296765.02</v>
      </c>
    </row>
    <row r="47" spans="1:9" ht="12.75">
      <c r="A47" s="15"/>
      <c r="B47" s="215"/>
      <c r="C47" s="216"/>
      <c r="D47" s="215"/>
      <c r="E47" s="216"/>
      <c r="F47" s="23"/>
      <c r="G47" s="106"/>
      <c r="H47" s="23"/>
      <c r="I47" s="107"/>
    </row>
    <row r="48" spans="1:9" ht="12.75">
      <c r="A48" s="15" t="s">
        <v>408</v>
      </c>
      <c r="B48" s="215">
        <v>2224867.28</v>
      </c>
      <c r="C48" s="216">
        <v>0</v>
      </c>
      <c r="D48" s="215">
        <v>0</v>
      </c>
      <c r="E48" s="216">
        <v>0</v>
      </c>
      <c r="F48" s="23">
        <v>10953744.969999999</v>
      </c>
      <c r="G48" s="106">
        <f>SUM('Egresos Reales'!K117)</f>
        <v>13259304.05</v>
      </c>
      <c r="H48" s="23">
        <f>SUM('Presupuesto Egresos'!K117)</f>
        <v>14766000</v>
      </c>
      <c r="I48" s="107">
        <f>SUM(H48-G48)</f>
        <v>1506695.9499999993</v>
      </c>
    </row>
    <row r="49" spans="1:9" ht="12.75">
      <c r="A49" s="15"/>
      <c r="B49" s="215"/>
      <c r="C49" s="216"/>
      <c r="D49" s="215"/>
      <c r="E49" s="216"/>
      <c r="F49" s="23"/>
      <c r="G49" s="106"/>
      <c r="H49" s="23"/>
      <c r="I49" s="107"/>
    </row>
    <row r="50" spans="1:9" ht="12.75">
      <c r="A50" s="15" t="s">
        <v>460</v>
      </c>
      <c r="B50" s="215">
        <v>0</v>
      </c>
      <c r="C50" s="216">
        <v>8829179.72</v>
      </c>
      <c r="D50" s="215">
        <v>6693750</v>
      </c>
      <c r="E50" s="216">
        <v>-2135429.7200000007</v>
      </c>
      <c r="F50" s="23">
        <v>0</v>
      </c>
      <c r="G50" s="106">
        <f>SUM('Egresos Reales'!K118)</f>
        <v>8829179.72</v>
      </c>
      <c r="H50" s="23">
        <f>SUM('Presupuesto Egresos'!K118)</f>
        <v>19673350</v>
      </c>
      <c r="I50" s="107">
        <f>SUM(H50-G50)</f>
        <v>10844170.28</v>
      </c>
    </row>
    <row r="51" spans="1:9" ht="12.75">
      <c r="A51" s="15"/>
      <c r="B51" s="215"/>
      <c r="C51" s="216"/>
      <c r="D51" s="215"/>
      <c r="E51" s="216"/>
      <c r="F51" s="23"/>
      <c r="G51" s="106"/>
      <c r="H51" s="23"/>
      <c r="I51" s="107"/>
    </row>
    <row r="52" spans="1:9" ht="12.75">
      <c r="A52" s="15" t="s">
        <v>338</v>
      </c>
      <c r="B52" s="215">
        <v>746704.75</v>
      </c>
      <c r="C52" s="216">
        <v>2033132.92</v>
      </c>
      <c r="D52" s="215">
        <v>0</v>
      </c>
      <c r="E52" s="216">
        <v>-2033132.92</v>
      </c>
      <c r="F52" s="23">
        <v>6561188.72</v>
      </c>
      <c r="G52" s="106">
        <f>SUM('Egresos Reales'!K119)</f>
        <v>2033335.92</v>
      </c>
      <c r="H52" s="23">
        <f>SUM('Presupuesto Egresos'!K119)</f>
        <v>400000</v>
      </c>
      <c r="I52" s="107">
        <f>SUM(H52-G52)</f>
        <v>-1633335.92</v>
      </c>
    </row>
    <row r="53" spans="1:9" ht="12.75">
      <c r="A53" s="15"/>
      <c r="B53" s="215"/>
      <c r="C53" s="216"/>
      <c r="D53" s="215"/>
      <c r="E53" s="216"/>
      <c r="F53" s="23"/>
      <c r="G53" s="106"/>
      <c r="H53" s="23"/>
      <c r="I53" s="107"/>
    </row>
    <row r="54" spans="1:9" ht="12.75">
      <c r="A54" s="15" t="s">
        <v>409</v>
      </c>
      <c r="B54" s="215">
        <v>2471.21</v>
      </c>
      <c r="C54" s="216">
        <v>41.76</v>
      </c>
      <c r="D54" s="215">
        <v>0</v>
      </c>
      <c r="E54" s="216">
        <v>-41.76</v>
      </c>
      <c r="F54" s="23">
        <v>23471.21</v>
      </c>
      <c r="G54" s="106">
        <f>SUM('Egresos Reales'!K120)</f>
        <v>141226.44000000003</v>
      </c>
      <c r="H54" s="23">
        <f>SUM('Presupuesto Egresos'!K120)</f>
        <v>0</v>
      </c>
      <c r="I54" s="107">
        <f>SUM(H54-G54)</f>
        <v>-141226.44000000003</v>
      </c>
    </row>
    <row r="55" spans="1:9" ht="12.75">
      <c r="A55" s="15"/>
      <c r="B55" s="215"/>
      <c r="C55" s="216"/>
      <c r="D55" s="215"/>
      <c r="E55" s="216"/>
      <c r="F55" s="23"/>
      <c r="G55" s="106"/>
      <c r="H55" s="23"/>
      <c r="I55" s="107"/>
    </row>
    <row r="56" spans="1:9" ht="12.75">
      <c r="A56" s="15" t="s">
        <v>461</v>
      </c>
      <c r="B56" s="215">
        <v>0</v>
      </c>
      <c r="C56" s="216">
        <v>2302122.42</v>
      </c>
      <c r="D56" s="215">
        <v>0</v>
      </c>
      <c r="E56" s="216">
        <v>-2302122.42</v>
      </c>
      <c r="F56" s="23">
        <v>0</v>
      </c>
      <c r="G56" s="106">
        <f>SUM('Egresos Reales'!K121)</f>
        <v>5705247.22</v>
      </c>
      <c r="H56" s="23">
        <f>SUM('Presupuesto Egresos'!K121)</f>
        <v>0</v>
      </c>
      <c r="I56" s="107">
        <f>SUM(H56-G56)</f>
        <v>-5705247.22</v>
      </c>
    </row>
    <row r="57" spans="1:9" ht="12.75">
      <c r="A57" s="15"/>
      <c r="B57" s="215"/>
      <c r="C57" s="216"/>
      <c r="D57" s="215"/>
      <c r="E57" s="216"/>
      <c r="F57" s="23"/>
      <c r="G57" s="106"/>
      <c r="H57" s="23"/>
      <c r="I57" s="107"/>
    </row>
    <row r="58" spans="1:9" ht="12.75">
      <c r="A58" s="15" t="s">
        <v>339</v>
      </c>
      <c r="B58" s="215">
        <v>0</v>
      </c>
      <c r="C58" s="216">
        <v>0</v>
      </c>
      <c r="D58" s="215">
        <v>0</v>
      </c>
      <c r="E58" s="216">
        <v>0</v>
      </c>
      <c r="F58" s="23">
        <v>6351881.25</v>
      </c>
      <c r="G58" s="106">
        <f>SUM('Egresos Reales'!K122)</f>
        <v>0</v>
      </c>
      <c r="H58" s="23">
        <f>SUM('Presupuesto Egresos'!K122)</f>
        <v>0</v>
      </c>
      <c r="I58" s="107">
        <f>SUM(H58-G58)</f>
        <v>0</v>
      </c>
    </row>
    <row r="59" spans="1:9" ht="12.75">
      <c r="A59" s="15"/>
      <c r="B59" s="215"/>
      <c r="C59" s="216"/>
      <c r="D59" s="215"/>
      <c r="E59" s="216"/>
      <c r="F59" s="23"/>
      <c r="G59" s="106"/>
      <c r="H59" s="23"/>
      <c r="I59" s="107"/>
    </row>
    <row r="60" spans="1:9" ht="12.75">
      <c r="A60" s="15" t="s">
        <v>350</v>
      </c>
      <c r="B60" s="215">
        <v>451153.01</v>
      </c>
      <c r="C60" s="216">
        <v>0</v>
      </c>
      <c r="D60" s="215">
        <v>0</v>
      </c>
      <c r="E60" s="216">
        <v>0</v>
      </c>
      <c r="F60" s="123">
        <v>2718108.36</v>
      </c>
      <c r="G60" s="106">
        <f>SUM('Egresos Reales'!K123)</f>
        <v>0</v>
      </c>
      <c r="H60" s="23">
        <f>SUM('Presupuesto Egresos'!K123)</f>
        <v>0</v>
      </c>
      <c r="I60" s="107">
        <f>SUM(H60-G60)</f>
        <v>0</v>
      </c>
    </row>
    <row r="61" spans="1:9" ht="12.75">
      <c r="A61" s="15"/>
      <c r="B61" s="215"/>
      <c r="C61" s="216"/>
      <c r="D61" s="215"/>
      <c r="E61" s="216"/>
      <c r="F61" s="23"/>
      <c r="G61" s="106"/>
      <c r="H61" s="23"/>
      <c r="I61" s="107"/>
    </row>
    <row r="62" spans="1:9" ht="12.75">
      <c r="A62" s="15" t="s">
        <v>411</v>
      </c>
      <c r="B62" s="215">
        <v>1789090.96</v>
      </c>
      <c r="C62" s="216">
        <v>0</v>
      </c>
      <c r="D62" s="215">
        <v>0</v>
      </c>
      <c r="E62" s="216">
        <v>0</v>
      </c>
      <c r="F62" s="23">
        <v>2936710.37</v>
      </c>
      <c r="G62" s="106">
        <f>SUM('Egresos Reales'!K124)</f>
        <v>518286.02</v>
      </c>
      <c r="H62" s="23">
        <f>SUM('Presupuesto Egresos'!K124)</f>
        <v>1243507.42</v>
      </c>
      <c r="I62" s="107">
        <f>SUM(H62-G62)</f>
        <v>725221.3999999999</v>
      </c>
    </row>
    <row r="63" spans="1:9" ht="12.75">
      <c r="A63" s="15"/>
      <c r="B63" s="215"/>
      <c r="C63" s="216"/>
      <c r="D63" s="215"/>
      <c r="E63" s="216"/>
      <c r="F63" s="23"/>
      <c r="G63" s="106"/>
      <c r="H63" s="23"/>
      <c r="I63" s="107"/>
    </row>
    <row r="64" spans="1:9" ht="12.75">
      <c r="A64" s="70" t="s">
        <v>494</v>
      </c>
      <c r="B64" s="215">
        <v>0</v>
      </c>
      <c r="C64" s="216">
        <v>1047600.96</v>
      </c>
      <c r="D64" s="215">
        <v>0</v>
      </c>
      <c r="E64" s="216">
        <v>-1047600.96</v>
      </c>
      <c r="F64" s="23">
        <v>0</v>
      </c>
      <c r="G64" s="106">
        <f>SUM('Egresos Reales'!K125)</f>
        <v>1047600.96</v>
      </c>
      <c r="H64" s="23">
        <f>SUM('Presupuesto Egresos'!K125)</f>
        <v>0</v>
      </c>
      <c r="I64" s="107">
        <f>SUM(H64-G64)</f>
        <v>-1047600.96</v>
      </c>
    </row>
    <row r="65" spans="1:9" ht="12.75">
      <c r="A65" s="15"/>
      <c r="B65" s="215"/>
      <c r="C65" s="216"/>
      <c r="D65" s="215"/>
      <c r="E65" s="216"/>
      <c r="F65" s="23"/>
      <c r="G65" s="106"/>
      <c r="H65" s="23"/>
      <c r="I65" s="107"/>
    </row>
    <row r="66" spans="1:9" ht="12.75">
      <c r="A66" s="15" t="s">
        <v>422</v>
      </c>
      <c r="B66" s="215">
        <v>0</v>
      </c>
      <c r="C66" s="216">
        <v>0</v>
      </c>
      <c r="D66" s="215">
        <v>0</v>
      </c>
      <c r="E66" s="216">
        <v>0</v>
      </c>
      <c r="F66" s="23">
        <v>392125.61</v>
      </c>
      <c r="G66" s="106">
        <f>SUM('Egresos Reales'!K126)</f>
        <v>0</v>
      </c>
      <c r="H66" s="23">
        <f>SUM('Presupuesto Egresos'!K126)</f>
        <v>0</v>
      </c>
      <c r="I66" s="107">
        <f>SUM(H66-G66)</f>
        <v>0</v>
      </c>
    </row>
    <row r="67" spans="1:9" ht="12.75">
      <c r="A67" s="15"/>
      <c r="B67" s="215"/>
      <c r="C67" s="216"/>
      <c r="D67" s="215"/>
      <c r="E67" s="216"/>
      <c r="F67" s="23"/>
      <c r="G67" s="106"/>
      <c r="H67" s="23"/>
      <c r="I67" s="107"/>
    </row>
    <row r="68" spans="1:9" ht="12.75">
      <c r="A68" s="15" t="s">
        <v>363</v>
      </c>
      <c r="B68" s="215">
        <v>0</v>
      </c>
      <c r="C68" s="216">
        <v>0</v>
      </c>
      <c r="D68" s="215">
        <v>0</v>
      </c>
      <c r="E68" s="216">
        <v>0</v>
      </c>
      <c r="F68" s="23">
        <v>4150400.13</v>
      </c>
      <c r="G68" s="106">
        <f>SUM('Egresos Reales'!K127)</f>
        <v>0</v>
      </c>
      <c r="H68" s="23">
        <f>SUM('Presupuesto Egresos'!K127)</f>
        <v>817475.53</v>
      </c>
      <c r="I68" s="107">
        <f>SUM(H68-G68)</f>
        <v>817475.53</v>
      </c>
    </row>
    <row r="69" spans="1:9" ht="12.75">
      <c r="A69" s="15"/>
      <c r="B69" s="215"/>
      <c r="C69" s="216"/>
      <c r="D69" s="215"/>
      <c r="E69" s="216"/>
      <c r="F69" s="23"/>
      <c r="G69" s="106"/>
      <c r="H69" s="23"/>
      <c r="I69" s="107"/>
    </row>
    <row r="70" spans="1:9" ht="12.75">
      <c r="A70" s="15" t="s">
        <v>457</v>
      </c>
      <c r="B70" s="215">
        <v>0</v>
      </c>
      <c r="C70" s="216">
        <v>0</v>
      </c>
      <c r="D70" s="215">
        <v>640000</v>
      </c>
      <c r="E70" s="216">
        <v>640000</v>
      </c>
      <c r="F70" s="23">
        <v>0</v>
      </c>
      <c r="G70" s="106">
        <f>SUM('Egresos Reales'!K128)</f>
        <v>0</v>
      </c>
      <c r="H70" s="23">
        <f>SUM('Presupuesto Egresos'!K128)</f>
        <v>5200000</v>
      </c>
      <c r="I70" s="107">
        <f>SUM(H70-G70)</f>
        <v>5200000</v>
      </c>
    </row>
    <row r="71" spans="1:9" ht="12.75">
      <c r="A71" s="15"/>
      <c r="B71" s="215"/>
      <c r="C71" s="216"/>
      <c r="D71" s="215"/>
      <c r="E71" s="216"/>
      <c r="F71" s="23"/>
      <c r="G71" s="106"/>
      <c r="H71" s="23"/>
      <c r="I71" s="107"/>
    </row>
    <row r="72" spans="1:9" ht="12.75">
      <c r="A72" s="15" t="s">
        <v>420</v>
      </c>
      <c r="B72" s="215">
        <v>9022073.96</v>
      </c>
      <c r="C72" s="216">
        <v>0</v>
      </c>
      <c r="D72" s="215">
        <v>0</v>
      </c>
      <c r="E72" s="222">
        <v>0</v>
      </c>
      <c r="F72" s="23">
        <v>14589770.809999999</v>
      </c>
      <c r="G72" s="106">
        <f>SUM('Egresos Reales'!K129)</f>
        <v>0</v>
      </c>
      <c r="H72" s="23">
        <f>SUM('Presupuesto Egresos'!K129)</f>
        <v>4000000</v>
      </c>
      <c r="I72" s="107">
        <f>SUM(H72-G72)</f>
        <v>4000000</v>
      </c>
    </row>
    <row r="73" spans="1:9" ht="12.75">
      <c r="A73" s="15"/>
      <c r="B73" s="215"/>
      <c r="C73" s="216"/>
      <c r="D73" s="215"/>
      <c r="E73" s="222"/>
      <c r="F73" s="23"/>
      <c r="G73" s="106"/>
      <c r="H73" s="23"/>
      <c r="I73" s="107"/>
    </row>
    <row r="74" spans="1:9" ht="12.75">
      <c r="A74" s="15" t="s">
        <v>435</v>
      </c>
      <c r="B74" s="215">
        <v>17296807.39</v>
      </c>
      <c r="C74" s="216">
        <v>0</v>
      </c>
      <c r="D74" s="215">
        <v>0</v>
      </c>
      <c r="E74" s="222">
        <v>0</v>
      </c>
      <c r="F74" s="23">
        <v>17296807.39</v>
      </c>
      <c r="G74" s="106">
        <f>SUM('Egresos Reales'!K130)</f>
        <v>11176678.18</v>
      </c>
      <c r="H74" s="23">
        <f>SUM('Presupuesto Egresos'!K130)</f>
        <v>12703192.61</v>
      </c>
      <c r="I74" s="107">
        <f>SUM(H74-G74)</f>
        <v>1526514.4299999997</v>
      </c>
    </row>
    <row r="75" spans="1:9" ht="12.75">
      <c r="A75" s="15"/>
      <c r="B75" s="215"/>
      <c r="C75" s="216"/>
      <c r="D75" s="215"/>
      <c r="E75" s="222"/>
      <c r="F75" s="23"/>
      <c r="G75" s="106"/>
      <c r="H75" s="23"/>
      <c r="I75" s="107"/>
    </row>
    <row r="76" spans="1:9" ht="12.75">
      <c r="A76" s="15" t="s">
        <v>328</v>
      </c>
      <c r="B76" s="215">
        <v>6012435.59</v>
      </c>
      <c r="C76" s="216">
        <v>0</v>
      </c>
      <c r="D76" s="215">
        <v>0</v>
      </c>
      <c r="E76" s="222">
        <v>0</v>
      </c>
      <c r="F76" s="23">
        <v>9587661.620000001</v>
      </c>
      <c r="G76" s="106">
        <f>SUM('Egresos Reales'!K131)</f>
        <v>5977193.970000001</v>
      </c>
      <c r="H76" s="23">
        <f>SUM('Presupuesto Egresos'!K131)</f>
        <v>6017475.55</v>
      </c>
      <c r="I76" s="107">
        <f>SUM(H76-G76)</f>
        <v>40281.57999999914</v>
      </c>
    </row>
    <row r="77" spans="1:9" ht="12.75">
      <c r="A77" s="15"/>
      <c r="B77" s="215"/>
      <c r="C77" s="216"/>
      <c r="D77" s="215"/>
      <c r="E77" s="222"/>
      <c r="F77" s="23"/>
      <c r="G77" s="106"/>
      <c r="H77" s="23"/>
      <c r="I77" s="107"/>
    </row>
    <row r="78" spans="1:9" ht="12.75">
      <c r="A78" s="15" t="s">
        <v>423</v>
      </c>
      <c r="B78" s="215">
        <v>736471</v>
      </c>
      <c r="C78" s="216">
        <v>0</v>
      </c>
      <c r="D78" s="215">
        <v>0</v>
      </c>
      <c r="E78" s="222">
        <v>0</v>
      </c>
      <c r="F78" s="23">
        <v>4944593.65</v>
      </c>
      <c r="G78" s="106">
        <f>SUM('Egresos Reales'!K132)</f>
        <v>0</v>
      </c>
      <c r="H78" s="23">
        <f>SUM('Presupuesto Egresos'!K132)</f>
        <v>709623.3200000001</v>
      </c>
      <c r="I78" s="107">
        <f>SUM(H78-G78)</f>
        <v>709623.3200000001</v>
      </c>
    </row>
    <row r="79" spans="1:9" ht="12.75">
      <c r="A79" s="15"/>
      <c r="B79" s="215"/>
      <c r="C79" s="216"/>
      <c r="D79" s="215"/>
      <c r="E79" s="216"/>
      <c r="F79" s="23"/>
      <c r="G79" s="106"/>
      <c r="H79" s="23"/>
      <c r="I79" s="107"/>
    </row>
    <row r="80" spans="1:9" ht="12.75">
      <c r="A80" s="70" t="s">
        <v>493</v>
      </c>
      <c r="B80" s="215">
        <v>0</v>
      </c>
      <c r="C80" s="216">
        <v>678364.41</v>
      </c>
      <c r="D80" s="215">
        <v>0</v>
      </c>
      <c r="E80" s="216">
        <v>-678364.41</v>
      </c>
      <c r="F80" s="23">
        <v>0</v>
      </c>
      <c r="G80" s="106">
        <f>SUM('Egresos Reales'!K133)</f>
        <v>678364.41</v>
      </c>
      <c r="H80" s="23">
        <f>SUM('Presupuesto Egresos'!K133)</f>
        <v>0</v>
      </c>
      <c r="I80" s="107">
        <f>SUM(H80-G80)</f>
        <v>-678364.41</v>
      </c>
    </row>
    <row r="81" spans="1:9" ht="12.75">
      <c r="A81" s="15"/>
      <c r="B81" s="215"/>
      <c r="C81" s="216"/>
      <c r="D81" s="215"/>
      <c r="E81" s="216"/>
      <c r="F81" s="23"/>
      <c r="G81" s="106"/>
      <c r="H81" s="23"/>
      <c r="I81" s="107"/>
    </row>
    <row r="82" spans="1:9" ht="12.75">
      <c r="A82" s="15" t="s">
        <v>462</v>
      </c>
      <c r="B82" s="215">
        <v>0</v>
      </c>
      <c r="C82" s="216">
        <v>1644863.86</v>
      </c>
      <c r="D82" s="215">
        <v>1422117</v>
      </c>
      <c r="E82" s="216">
        <v>-222746.8600000001</v>
      </c>
      <c r="F82" s="23">
        <v>0</v>
      </c>
      <c r="G82" s="106">
        <f>SUM('Egresos Reales'!K134)</f>
        <v>2710880.62</v>
      </c>
      <c r="H82" s="23">
        <f>SUM('Presupuesto Egresos'!K134)</f>
        <v>3782089</v>
      </c>
      <c r="I82" s="107">
        <f>SUM(H82-G82)</f>
        <v>1071208.38</v>
      </c>
    </row>
    <row r="83" spans="1:9" ht="12.75">
      <c r="A83" s="15"/>
      <c r="B83" s="215"/>
      <c r="C83" s="216"/>
      <c r="D83" s="215"/>
      <c r="E83" s="216"/>
      <c r="F83" s="23"/>
      <c r="G83" s="106"/>
      <c r="H83" s="23"/>
      <c r="I83" s="107"/>
    </row>
    <row r="84" spans="1:9" ht="12.75">
      <c r="A84" s="205" t="s">
        <v>4</v>
      </c>
      <c r="B84" s="221">
        <v>58920567.64</v>
      </c>
      <c r="C84" s="241">
        <v>29448087.34</v>
      </c>
      <c r="D84" s="221">
        <v>22590704</v>
      </c>
      <c r="E84" s="224">
        <v>-6857383.34</v>
      </c>
      <c r="F84" s="171">
        <f>SUM(F9:F82)</f>
        <v>130752058.8</v>
      </c>
      <c r="G84" s="171">
        <f>SUM(G9:G82)</f>
        <v>83714815.08000001</v>
      </c>
      <c r="H84" s="171">
        <f>SUM(H9:H82)</f>
        <v>132548740.68999998</v>
      </c>
      <c r="I84" s="171">
        <f>SUM(I9:I82)</f>
        <v>48833925.61000001</v>
      </c>
    </row>
  </sheetData>
  <sheetProtection/>
  <mergeCells count="7">
    <mergeCell ref="A1:I1"/>
    <mergeCell ref="B5:E5"/>
    <mergeCell ref="F5:I5"/>
    <mergeCell ref="B6:C6"/>
    <mergeCell ref="F6:G6"/>
    <mergeCell ref="A2:I2"/>
    <mergeCell ref="A3:I3"/>
  </mergeCells>
  <printOptions horizontalCentered="1"/>
  <pageMargins left="0.16" right="0.18" top="0.16" bottom="0.21" header="0" footer="0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="80" zoomScaleNormal="80" zoomScalePageLayoutView="0" workbookViewId="0" topLeftCell="A36">
      <selection activeCell="A36" sqref="A36:IV73"/>
    </sheetView>
  </sheetViews>
  <sheetFormatPr defaultColWidth="11.421875" defaultRowHeight="12.75"/>
  <cols>
    <col min="1" max="1" width="32.57421875" style="0" customWidth="1"/>
    <col min="2" max="2" width="15.57421875" style="0" customWidth="1"/>
    <col min="3" max="3" width="14.57421875" style="0" bestFit="1" customWidth="1"/>
    <col min="4" max="4" width="16.00390625" style="0" customWidth="1"/>
    <col min="5" max="5" width="14.00390625" style="0" customWidth="1"/>
    <col min="6" max="9" width="17.7109375" style="0" customWidth="1"/>
  </cols>
  <sheetData>
    <row r="1" spans="1:9" ht="15.75">
      <c r="A1" s="243" t="s">
        <v>315</v>
      </c>
      <c r="B1" s="243"/>
      <c r="C1" s="243"/>
      <c r="D1" s="243"/>
      <c r="E1" s="243"/>
      <c r="F1" s="243"/>
      <c r="G1" s="243"/>
      <c r="H1" s="243"/>
      <c r="I1" s="243"/>
    </row>
    <row r="2" spans="1:9" ht="12.75">
      <c r="A2" s="242" t="s">
        <v>489</v>
      </c>
      <c r="B2" s="242"/>
      <c r="C2" s="242"/>
      <c r="D2" s="242"/>
      <c r="E2" s="242"/>
      <c r="F2" s="242"/>
      <c r="G2" s="242"/>
      <c r="H2" s="242"/>
      <c r="I2" s="242"/>
    </row>
    <row r="3" spans="1:9" ht="12.75">
      <c r="A3" s="242" t="s">
        <v>5</v>
      </c>
      <c r="B3" s="242"/>
      <c r="C3" s="242"/>
      <c r="D3" s="242"/>
      <c r="E3" s="242"/>
      <c r="F3" s="242"/>
      <c r="G3" s="242"/>
      <c r="H3" s="242"/>
      <c r="I3" s="242"/>
    </row>
    <row r="4" ht="13.5" thickBot="1"/>
    <row r="5" spans="1:9" ht="13.5" thickBot="1">
      <c r="A5" s="208"/>
      <c r="B5" s="244" t="s">
        <v>491</v>
      </c>
      <c r="C5" s="244"/>
      <c r="D5" s="244"/>
      <c r="E5" s="245"/>
      <c r="F5" s="246" t="s">
        <v>490</v>
      </c>
      <c r="G5" s="244"/>
      <c r="H5" s="244"/>
      <c r="I5" s="245"/>
    </row>
    <row r="6" spans="1:9" ht="13.5" thickBot="1">
      <c r="A6" s="209" t="s">
        <v>0</v>
      </c>
      <c r="B6" s="244" t="s">
        <v>185</v>
      </c>
      <c r="C6" s="245"/>
      <c r="D6" s="3" t="s">
        <v>37</v>
      </c>
      <c r="E6" s="3" t="s">
        <v>38</v>
      </c>
      <c r="F6" s="246" t="s">
        <v>185</v>
      </c>
      <c r="G6" s="245"/>
      <c r="H6" s="3" t="s">
        <v>37</v>
      </c>
      <c r="I6" s="3" t="s">
        <v>38</v>
      </c>
    </row>
    <row r="7" spans="1:9" ht="13.5" thickBot="1">
      <c r="A7" s="2"/>
      <c r="B7" s="4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7" t="s">
        <v>15</v>
      </c>
      <c r="B9" s="10">
        <v>28262965.61</v>
      </c>
      <c r="C9" s="10">
        <v>30095594.54</v>
      </c>
      <c r="D9" s="10">
        <v>27871000</v>
      </c>
      <c r="E9" s="10">
        <v>2224594.539999999</v>
      </c>
      <c r="F9" s="10">
        <v>138355978.37</v>
      </c>
      <c r="G9" s="10">
        <f>SUM('Ingresos Reales'!K7)</f>
        <v>154806713.76</v>
      </c>
      <c r="H9" s="10">
        <f>SUM('Presupuesto Ingresos'!K7)</f>
        <v>143453000</v>
      </c>
      <c r="I9" s="10">
        <f>SUM(G9-H9)</f>
        <v>11353713.75999999</v>
      </c>
    </row>
    <row r="10" spans="1:9" ht="12.75">
      <c r="A10" s="8"/>
      <c r="B10" s="11"/>
      <c r="C10" s="11"/>
      <c r="D10" s="11"/>
      <c r="E10" s="11"/>
      <c r="F10" s="11"/>
      <c r="G10" s="11"/>
      <c r="H10" s="11"/>
      <c r="I10" s="11"/>
    </row>
    <row r="11" spans="1:9" ht="12.75">
      <c r="A11" s="8" t="s">
        <v>16</v>
      </c>
      <c r="B11" s="11">
        <v>22310847.540000003</v>
      </c>
      <c r="C11" s="11">
        <v>8253964.250000001</v>
      </c>
      <c r="D11" s="11">
        <v>17260000</v>
      </c>
      <c r="E11" s="11">
        <v>-9006035.75</v>
      </c>
      <c r="F11" s="11">
        <v>53737565.97</v>
      </c>
      <c r="G11" s="11">
        <f>SUM('Ingresos Reales'!K15)</f>
        <v>30576149.609999996</v>
      </c>
      <c r="H11" s="11">
        <f>SUM('Presupuesto Ingresos'!K15)</f>
        <v>54635000</v>
      </c>
      <c r="I11" s="11">
        <f>SUM(G11-H11)</f>
        <v>-24058850.390000004</v>
      </c>
    </row>
    <row r="12" spans="1:9" ht="12.75">
      <c r="A12" s="8"/>
      <c r="B12" s="11"/>
      <c r="C12" s="11"/>
      <c r="D12" s="11"/>
      <c r="E12" s="11"/>
      <c r="F12" s="11"/>
      <c r="G12" s="11"/>
      <c r="H12" s="11"/>
      <c r="I12" s="11"/>
    </row>
    <row r="13" spans="1:9" ht="12.75">
      <c r="A13" s="8" t="s">
        <v>204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f>SUM('Ingresos Reales'!K29)</f>
        <v>0</v>
      </c>
      <c r="H13" s="11">
        <f>SUM('Presupuesto Ingresos'!K29)</f>
        <v>0</v>
      </c>
      <c r="I13" s="11">
        <f>SUM(G13-H13)</f>
        <v>0</v>
      </c>
    </row>
    <row r="14" spans="1:9" ht="12.75">
      <c r="A14" s="8"/>
      <c r="B14" s="11"/>
      <c r="C14" s="11"/>
      <c r="D14" s="11"/>
      <c r="E14" s="11"/>
      <c r="F14" s="11"/>
      <c r="G14" s="11"/>
      <c r="H14" s="11"/>
      <c r="I14" s="11"/>
    </row>
    <row r="15" spans="1:9" ht="12.75">
      <c r="A15" s="8" t="s">
        <v>17</v>
      </c>
      <c r="B15" s="11">
        <v>1820853.99</v>
      </c>
      <c r="C15" s="11">
        <v>1078165.9</v>
      </c>
      <c r="D15" s="11">
        <v>1740000</v>
      </c>
      <c r="E15" s="11">
        <v>-661834.1000000001</v>
      </c>
      <c r="F15" s="11">
        <v>5403065.69</v>
      </c>
      <c r="G15" s="11">
        <f>SUM('Ingresos Reales'!K34)</f>
        <v>5512794.49</v>
      </c>
      <c r="H15" s="11">
        <f>SUM('Presupuesto Ingresos'!K34)</f>
        <v>5220000</v>
      </c>
      <c r="I15" s="11">
        <f>SUM(G15-H15)</f>
        <v>292794.4900000002</v>
      </c>
    </row>
    <row r="16" spans="1:9" ht="12.75">
      <c r="A16" s="8"/>
      <c r="B16" s="11"/>
      <c r="C16" s="11"/>
      <c r="D16" s="11"/>
      <c r="E16" s="11"/>
      <c r="F16" s="11"/>
      <c r="G16" s="11"/>
      <c r="H16" s="11"/>
      <c r="I16" s="11"/>
    </row>
    <row r="17" spans="1:9" ht="12.75">
      <c r="A17" s="8" t="s">
        <v>18</v>
      </c>
      <c r="B17" s="11">
        <v>8226165.34</v>
      </c>
      <c r="C17" s="11">
        <v>8271264.789999999</v>
      </c>
      <c r="D17" s="11">
        <v>8580000</v>
      </c>
      <c r="E17" s="11">
        <v>-308735.2100000009</v>
      </c>
      <c r="F17" s="11">
        <v>27355661.879999995</v>
      </c>
      <c r="G17" s="11">
        <f>SUM('Ingresos Reales'!K47)</f>
        <v>34897536.779999994</v>
      </c>
      <c r="H17" s="11">
        <f>SUM('Presupuesto Ingresos'!K47)</f>
        <v>29550000</v>
      </c>
      <c r="I17" s="11">
        <f>SUM(G17-H17)</f>
        <v>5347536.779999994</v>
      </c>
    </row>
    <row r="18" spans="1:9" ht="12.75">
      <c r="A18" s="8"/>
      <c r="B18" s="11"/>
      <c r="C18" s="11"/>
      <c r="D18" s="11"/>
      <c r="E18" s="11"/>
      <c r="F18" s="11"/>
      <c r="G18" s="11"/>
      <c r="H18" s="11"/>
      <c r="I18" s="11"/>
    </row>
    <row r="19" spans="1:9" ht="12.75">
      <c r="A19" s="8" t="s">
        <v>19</v>
      </c>
      <c r="B19" s="11">
        <v>60675405</v>
      </c>
      <c r="C19" s="11">
        <v>62266310</v>
      </c>
      <c r="D19" s="11">
        <v>60775000</v>
      </c>
      <c r="E19" s="11">
        <v>1491310</v>
      </c>
      <c r="F19" s="11">
        <v>171917282</v>
      </c>
      <c r="G19" s="11">
        <f>SUM('Ingresos Reales'!K57)</f>
        <v>208861757</v>
      </c>
      <c r="H19" s="11">
        <f>SUM('Presupuesto Ingresos'!K56)</f>
        <v>172075000</v>
      </c>
      <c r="I19" s="11">
        <f>SUM(G19-H19)</f>
        <v>36786757</v>
      </c>
    </row>
    <row r="20" spans="1:9" ht="12.75">
      <c r="A20" s="8"/>
      <c r="B20" s="11"/>
      <c r="C20" s="11"/>
      <c r="D20" s="11"/>
      <c r="E20" s="11"/>
      <c r="F20" s="11"/>
      <c r="G20" s="11"/>
      <c r="H20" s="11"/>
      <c r="I20" s="11"/>
    </row>
    <row r="21" spans="1:9" ht="12.75">
      <c r="A21" s="8" t="s">
        <v>1</v>
      </c>
      <c r="B21" s="11">
        <v>4102755.47</v>
      </c>
      <c r="C21" s="11">
        <v>3580775.5199999996</v>
      </c>
      <c r="D21" s="11">
        <v>4362910</v>
      </c>
      <c r="E21" s="11">
        <v>-782134.4800000004</v>
      </c>
      <c r="F21" s="11">
        <v>12334122.34</v>
      </c>
      <c r="G21" s="11">
        <f>SUM('Ingresos Reales'!K67)</f>
        <v>10677228.59</v>
      </c>
      <c r="H21" s="11">
        <f>SUM('Presupuesto Ingresos'!K66)</f>
        <v>13057432</v>
      </c>
      <c r="I21" s="11">
        <f>SUM(G21-H21)</f>
        <v>-2380203.41</v>
      </c>
    </row>
    <row r="22" spans="1:9" ht="12.75">
      <c r="A22" s="8"/>
      <c r="B22" s="11"/>
      <c r="C22" s="11"/>
      <c r="D22" s="11"/>
      <c r="E22" s="11"/>
      <c r="F22" s="11"/>
      <c r="G22" s="11"/>
      <c r="H22" s="11"/>
      <c r="I22" s="11"/>
    </row>
    <row r="23" spans="1:9" ht="12.75">
      <c r="A23" s="8" t="s">
        <v>2</v>
      </c>
      <c r="B23" s="11">
        <v>42556556.14</v>
      </c>
      <c r="C23" s="11">
        <v>43761914.300000004</v>
      </c>
      <c r="D23" s="11">
        <v>43349971</v>
      </c>
      <c r="E23" s="11">
        <v>411943.30000000447</v>
      </c>
      <c r="F23" s="11">
        <v>127085779.44999999</v>
      </c>
      <c r="G23" s="11">
        <f>SUM('Ingresos Reales'!K73)</f>
        <v>131396763.70000002</v>
      </c>
      <c r="H23" s="11">
        <f>SUM('Presupuesto Ingresos'!K72)</f>
        <v>130441213</v>
      </c>
      <c r="I23" s="11">
        <f>SUM(G23-H23)</f>
        <v>955550.7000000179</v>
      </c>
    </row>
    <row r="24" spans="1:9" ht="12.75">
      <c r="A24" s="8"/>
      <c r="B24" s="11"/>
      <c r="C24" s="11"/>
      <c r="D24" s="11"/>
      <c r="E24" s="11"/>
      <c r="F24" s="11"/>
      <c r="G24" s="11"/>
      <c r="H24" s="11"/>
      <c r="I24" s="11"/>
    </row>
    <row r="25" spans="1:9" ht="12.75">
      <c r="A25" s="8" t="s">
        <v>192</v>
      </c>
      <c r="B25" s="11">
        <v>1479516.29</v>
      </c>
      <c r="C25" s="11">
        <v>9441.78</v>
      </c>
      <c r="D25" s="11">
        <v>0</v>
      </c>
      <c r="E25" s="11">
        <v>9441.78</v>
      </c>
      <c r="F25" s="11">
        <v>1479516.29</v>
      </c>
      <c r="G25" s="11">
        <f>SUM('Ingresos Reales'!K79)</f>
        <v>2553651.76</v>
      </c>
      <c r="H25" s="11">
        <f>SUM('Presupuesto Ingresos'!K78)</f>
        <v>4381055</v>
      </c>
      <c r="I25" s="11">
        <f>SUM(G25-H25)</f>
        <v>-1827403.2400000002</v>
      </c>
    </row>
    <row r="26" spans="1:9" ht="12.75">
      <c r="A26" s="8"/>
      <c r="B26" s="11"/>
      <c r="C26" s="11"/>
      <c r="D26" s="11"/>
      <c r="E26" s="11"/>
      <c r="F26" s="11"/>
      <c r="G26" s="11"/>
      <c r="H26" s="11"/>
      <c r="I26" s="11"/>
    </row>
    <row r="27" spans="1:9" ht="12.75">
      <c r="A27" s="8" t="s">
        <v>146</v>
      </c>
      <c r="B27" s="11">
        <v>51325838.65</v>
      </c>
      <c r="C27" s="11">
        <v>7635846.92</v>
      </c>
      <c r="D27" s="11">
        <v>15181050</v>
      </c>
      <c r="E27" s="11">
        <v>-7545203.08</v>
      </c>
      <c r="F27" s="11">
        <v>116349828.27</v>
      </c>
      <c r="G27" s="11">
        <f>SUM('Ingresos Reales'!K81)</f>
        <v>32972780.410000004</v>
      </c>
      <c r="H27" s="11">
        <f>SUM('Presupuesto Ingresos'!K80)</f>
        <v>46943500</v>
      </c>
      <c r="I27" s="11">
        <f>SUM(G27-H27)</f>
        <v>-13970719.589999996</v>
      </c>
    </row>
    <row r="28" spans="1:9" ht="12.75">
      <c r="A28" s="8"/>
      <c r="B28" s="11"/>
      <c r="C28" s="11"/>
      <c r="D28" s="11"/>
      <c r="E28" s="11"/>
      <c r="F28" s="11"/>
      <c r="G28" s="11"/>
      <c r="H28" s="11"/>
      <c r="I28" s="11"/>
    </row>
    <row r="29" spans="1:9" ht="12.75">
      <c r="A29" s="8" t="s">
        <v>22</v>
      </c>
      <c r="B29" s="11">
        <v>-200</v>
      </c>
      <c r="C29" s="11">
        <v>0</v>
      </c>
      <c r="D29" s="11">
        <v>0</v>
      </c>
      <c r="E29" s="11">
        <v>0</v>
      </c>
      <c r="F29" s="11">
        <v>586300</v>
      </c>
      <c r="G29" s="11">
        <f>SUM('Ingresos Reales'!K108)</f>
        <v>0</v>
      </c>
      <c r="H29" s="11">
        <f>SUM('Presupuesto Ingresos'!K107)</f>
        <v>0</v>
      </c>
      <c r="I29" s="11">
        <f>SUM(G29-H29)</f>
        <v>0</v>
      </c>
    </row>
    <row r="30" spans="1:9" ht="12.75">
      <c r="A30" s="8"/>
      <c r="B30" s="11"/>
      <c r="C30" s="11"/>
      <c r="D30" s="11"/>
      <c r="E30" s="11"/>
      <c r="F30" s="11"/>
      <c r="G30" s="11"/>
      <c r="H30" s="11"/>
      <c r="I30" s="11"/>
    </row>
    <row r="31" spans="1:9" ht="12.75">
      <c r="A31" s="8" t="s">
        <v>20</v>
      </c>
      <c r="B31" s="11">
        <v>15000000</v>
      </c>
      <c r="C31" s="11">
        <v>36000000</v>
      </c>
      <c r="D31" s="11">
        <v>0</v>
      </c>
      <c r="E31" s="11">
        <v>36000000</v>
      </c>
      <c r="F31" s="11">
        <v>15000000</v>
      </c>
      <c r="G31" s="11">
        <f>SUM('Ingresos Reales'!K110)</f>
        <v>38608463.2</v>
      </c>
      <c r="H31" s="11">
        <f>SUM('Presupuesto Ingresos'!K109)</f>
        <v>75283323.8</v>
      </c>
      <c r="I31" s="11">
        <f>SUM(G31-H31)</f>
        <v>-36674860.599999994</v>
      </c>
    </row>
    <row r="32" spans="1:9" ht="12.75">
      <c r="A32" s="8"/>
      <c r="B32" s="11"/>
      <c r="C32" s="11"/>
      <c r="D32" s="11"/>
      <c r="E32" s="11"/>
      <c r="F32" s="11"/>
      <c r="G32" s="11"/>
      <c r="H32" s="11"/>
      <c r="I32" s="11"/>
    </row>
    <row r="33" spans="1:9" ht="12.75">
      <c r="A33" s="8" t="s">
        <v>23</v>
      </c>
      <c r="B33" s="11">
        <v>1198792.26</v>
      </c>
      <c r="C33" s="11">
        <v>936154.41</v>
      </c>
      <c r="D33" s="11">
        <v>0</v>
      </c>
      <c r="E33" s="11">
        <v>936154.41</v>
      </c>
      <c r="F33" s="11">
        <v>3866815.75</v>
      </c>
      <c r="G33" s="11">
        <f>SUM('Ingresos Reales'!K117)</f>
        <v>4798721.38</v>
      </c>
      <c r="H33" s="11">
        <f>SUM('Presupuesto Ingresos'!K116)</f>
        <v>0</v>
      </c>
      <c r="I33" s="11">
        <f>SUM(G33-H33)</f>
        <v>4798721.38</v>
      </c>
    </row>
    <row r="34" spans="1:9" ht="12.75">
      <c r="A34" s="9"/>
      <c r="B34" s="12"/>
      <c r="C34" s="12"/>
      <c r="D34" s="12"/>
      <c r="E34" s="12"/>
      <c r="F34" s="12"/>
      <c r="G34" s="12"/>
      <c r="H34" s="12"/>
      <c r="I34" s="11"/>
    </row>
    <row r="35" spans="1:10" ht="12.75">
      <c r="A35" s="5" t="s">
        <v>4</v>
      </c>
      <c r="B35" s="213">
        <v>236959496.29</v>
      </c>
      <c r="C35" s="213">
        <v>201889432.40999997</v>
      </c>
      <c r="D35" s="213">
        <v>179119931</v>
      </c>
      <c r="E35" s="213">
        <v>22769501.410000004</v>
      </c>
      <c r="F35" s="6">
        <f>SUM(F9:F33)</f>
        <v>673471916.0099999</v>
      </c>
      <c r="G35" s="6">
        <f>SUM(G9:G33)</f>
        <v>655662560.68</v>
      </c>
      <c r="H35" s="6">
        <f>SUM(H9:H33)</f>
        <v>675039523.8</v>
      </c>
      <c r="I35" s="6">
        <f>SUM(I9:I33)</f>
        <v>-19376963.119999994</v>
      </c>
      <c r="J35" s="1"/>
    </row>
  </sheetData>
  <sheetProtection/>
  <mergeCells count="7">
    <mergeCell ref="A1:I1"/>
    <mergeCell ref="B5:E5"/>
    <mergeCell ref="B6:C6"/>
    <mergeCell ref="F5:I5"/>
    <mergeCell ref="F6:G6"/>
    <mergeCell ref="A2:I2"/>
    <mergeCell ref="A3:I3"/>
  </mergeCells>
  <printOptions horizontalCentered="1"/>
  <pageMargins left="0.15748031496062992" right="0.4724409448818898" top="0.2362204724409449" bottom="0.1968503937007874" header="0" footer="0"/>
  <pageSetup horizontalDpi="600" verticalDpi="600" orientation="landscape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276"/>
  <sheetViews>
    <sheetView tabSelected="1" zoomScale="75" zoomScaleNormal="75" zoomScaleSheetLayoutView="75" zoomScalePageLayoutView="0" workbookViewId="0" topLeftCell="A250">
      <selection activeCell="A255" sqref="A255"/>
    </sheetView>
  </sheetViews>
  <sheetFormatPr defaultColWidth="11.421875" defaultRowHeight="12.75"/>
  <cols>
    <col min="1" max="1" width="66.421875" style="0" customWidth="1"/>
    <col min="2" max="4" width="15.57421875" style="0" bestFit="1" customWidth="1"/>
    <col min="5" max="5" width="14.8515625" style="0" bestFit="1" customWidth="1"/>
    <col min="6" max="6" width="15.57421875" style="0" bestFit="1" customWidth="1"/>
    <col min="7" max="7" width="15.140625" style="0" bestFit="1" customWidth="1"/>
    <col min="8" max="10" width="15.57421875" style="0" bestFit="1" customWidth="1"/>
    <col min="11" max="11" width="16.140625" style="0" bestFit="1" customWidth="1"/>
    <col min="12" max="13" width="13.7109375" style="0" bestFit="1" customWidth="1"/>
  </cols>
  <sheetData>
    <row r="1" spans="1:11" ht="15.75">
      <c r="A1" s="243" t="s">
        <v>315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5.75">
      <c r="A2" s="243" t="s">
        <v>292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ht="15.75">
      <c r="A3" s="243" t="s">
        <v>488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11" ht="15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2.75">
      <c r="A5" s="36"/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50" t="s">
        <v>12</v>
      </c>
      <c r="I5" s="50" t="s">
        <v>13</v>
      </c>
      <c r="J5" s="50" t="s">
        <v>72</v>
      </c>
      <c r="K5" s="50" t="s">
        <v>73</v>
      </c>
    </row>
    <row r="6" spans="1:11" ht="13.5" thickBot="1">
      <c r="A6" s="78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3.5" thickBot="1">
      <c r="A7" s="36" t="s">
        <v>71</v>
      </c>
      <c r="B7" s="32">
        <v>36319284.72</v>
      </c>
      <c r="C7" s="79">
        <f aca="true" t="shared" si="0" ref="C7:J7">SUM(B273)</f>
        <v>95746689.04000002</v>
      </c>
      <c r="D7" s="79">
        <f t="shared" si="0"/>
        <v>88666739.91000003</v>
      </c>
      <c r="E7" s="79">
        <f t="shared" si="0"/>
        <v>80599926</v>
      </c>
      <c r="F7" s="79">
        <f t="shared" si="0"/>
        <v>75649195.54</v>
      </c>
      <c r="G7" s="79">
        <f t="shared" si="0"/>
        <v>66221854.150000036</v>
      </c>
      <c r="H7" s="79">
        <f t="shared" si="0"/>
        <v>60278577.120000035</v>
      </c>
      <c r="I7" s="79">
        <f t="shared" si="0"/>
        <v>28891039.330000028</v>
      </c>
      <c r="J7" s="79">
        <f t="shared" si="0"/>
        <v>57266570.49000003</v>
      </c>
      <c r="K7" s="32">
        <v>36319284.72</v>
      </c>
    </row>
    <row r="8" spans="1:11" ht="12.75">
      <c r="A8" s="16"/>
      <c r="B8" s="124"/>
      <c r="C8" s="50"/>
      <c r="D8" s="50"/>
      <c r="E8" s="50"/>
      <c r="F8" s="50"/>
      <c r="G8" s="50"/>
      <c r="H8" s="50"/>
      <c r="I8" s="50"/>
      <c r="J8" s="50"/>
      <c r="K8" s="16"/>
    </row>
    <row r="9" spans="1:13" ht="12.75">
      <c r="A9" s="80" t="s">
        <v>36</v>
      </c>
      <c r="B9" s="51"/>
      <c r="C9" s="51"/>
      <c r="D9" s="51"/>
      <c r="E9" s="51"/>
      <c r="F9" s="51"/>
      <c r="G9" s="51"/>
      <c r="H9" s="51"/>
      <c r="I9" s="51"/>
      <c r="J9" s="51"/>
      <c r="K9" s="51"/>
      <c r="M9" s="30"/>
    </row>
    <row r="10" spans="1:13" ht="12.75">
      <c r="A10" s="81"/>
      <c r="B10" s="82"/>
      <c r="C10" s="82"/>
      <c r="D10" s="82"/>
      <c r="E10" s="82"/>
      <c r="F10" s="82"/>
      <c r="G10" s="82"/>
      <c r="H10" s="82"/>
      <c r="I10" s="82"/>
      <c r="J10" s="82"/>
      <c r="K10" s="82"/>
      <c r="M10" s="30"/>
    </row>
    <row r="11" spans="1:13" ht="12.75">
      <c r="A11" s="71" t="s">
        <v>15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M11" s="30"/>
    </row>
    <row r="12" spans="1:13" ht="12.75">
      <c r="A12" s="45" t="s">
        <v>74</v>
      </c>
      <c r="B12" s="52">
        <f>SUM('Ingresos Reales'!B8)</f>
        <v>52323204</v>
      </c>
      <c r="C12" s="52">
        <f>SUM('Ingresos Reales'!C8)</f>
        <v>12004119</v>
      </c>
      <c r="D12" s="52">
        <f>SUM('Ingresos Reales'!D8)</f>
        <v>7108963</v>
      </c>
      <c r="E12" s="52">
        <f>SUM('Ingresos Reales'!E8)</f>
        <v>2965923</v>
      </c>
      <c r="F12" s="52">
        <f>SUM('Ingresos Reales'!F8)</f>
        <v>3697862</v>
      </c>
      <c r="G12" s="52">
        <f>SUM('Ingresos Reales'!G8)</f>
        <v>3613814</v>
      </c>
      <c r="H12" s="52">
        <f>SUM('Ingresos Reales'!H8)</f>
        <v>3047740</v>
      </c>
      <c r="I12" s="52">
        <f>SUM('Ingresos Reales'!I8)</f>
        <v>2636111</v>
      </c>
      <c r="J12" s="52">
        <f>SUM('Ingresos Reales'!J8)</f>
        <v>2081456</v>
      </c>
      <c r="K12" s="52">
        <f aca="true" t="shared" si="1" ref="K12:K17">SUM(B12:J12)</f>
        <v>89479192</v>
      </c>
      <c r="M12" s="30"/>
    </row>
    <row r="13" spans="1:13" ht="12.75">
      <c r="A13" s="45" t="s">
        <v>229</v>
      </c>
      <c r="B13" s="52">
        <f>SUM('Ingresos Reales'!B9)</f>
        <v>9423853.85</v>
      </c>
      <c r="C13" s="52">
        <f>SUM('Ingresos Reales'!C9)</f>
        <v>6153297.12</v>
      </c>
      <c r="D13" s="52">
        <f>SUM('Ingresos Reales'!D9)</f>
        <v>6726849.89</v>
      </c>
      <c r="E13" s="52">
        <f>SUM('Ingresos Reales'!E9)</f>
        <v>5411435.72</v>
      </c>
      <c r="F13" s="52">
        <f>SUM('Ingresos Reales'!F9)</f>
        <v>5703954.08</v>
      </c>
      <c r="G13" s="52">
        <f>SUM('Ingresos Reales'!G9)</f>
        <v>9545274.56</v>
      </c>
      <c r="H13" s="52">
        <f>SUM('Ingresos Reales'!H9)</f>
        <v>5550739.7</v>
      </c>
      <c r="I13" s="52">
        <f>SUM('Ingresos Reales'!I9)</f>
        <v>9557859.67</v>
      </c>
      <c r="J13" s="52">
        <f>SUM('Ingresos Reales'!J9)</f>
        <v>7193746.47</v>
      </c>
      <c r="K13" s="52">
        <f t="shared" si="1"/>
        <v>65267011.06</v>
      </c>
      <c r="M13" s="30"/>
    </row>
    <row r="14" spans="1:11" ht="12.75">
      <c r="A14" s="45" t="s">
        <v>230</v>
      </c>
      <c r="B14" s="52">
        <f>SUM('Ingresos Reales'!B10)</f>
        <v>1638</v>
      </c>
      <c r="C14" s="52">
        <f>SUM('Ingresos Reales'!C10)</f>
        <v>3984</v>
      </c>
      <c r="D14" s="52">
        <f>SUM('Ingresos Reales'!D10)</f>
        <v>1677</v>
      </c>
      <c r="E14" s="52">
        <f>SUM('Ingresos Reales'!E10)</f>
        <v>11643.5</v>
      </c>
      <c r="F14" s="52">
        <f>SUM('Ingresos Reales'!F10)</f>
        <v>7060.5</v>
      </c>
      <c r="G14" s="52">
        <f>SUM('Ingresos Reales'!G10)</f>
        <v>6566</v>
      </c>
      <c r="H14" s="52">
        <f>SUM('Ingresos Reales'!H10)</f>
        <v>875</v>
      </c>
      <c r="I14" s="52">
        <f>SUM('Ingresos Reales'!I10)</f>
        <v>18855.7</v>
      </c>
      <c r="J14" s="52">
        <f>SUM('Ingresos Reales'!J10)</f>
        <v>8211</v>
      </c>
      <c r="K14" s="52">
        <f t="shared" si="1"/>
        <v>60510.7</v>
      </c>
    </row>
    <row r="15" spans="1:11" ht="12.75">
      <c r="A15" s="45" t="s">
        <v>75</v>
      </c>
      <c r="B15" s="52">
        <f>SUM('Ingresos Reales'!B11)</f>
        <v>0</v>
      </c>
      <c r="C15" s="52">
        <f>SUM('Ingresos Reales'!C11)</f>
        <v>0</v>
      </c>
      <c r="D15" s="52">
        <f>SUM('Ingresos Reales'!D11)</f>
        <v>0</v>
      </c>
      <c r="E15" s="52">
        <f>SUM('Ingresos Reales'!E11)</f>
        <v>0</v>
      </c>
      <c r="F15" s="52">
        <f>SUM('Ingresos Reales'!F11)</f>
        <v>0</v>
      </c>
      <c r="G15" s="52">
        <f>SUM('Ingresos Reales'!G11)</f>
        <v>0</v>
      </c>
      <c r="H15" s="52">
        <f>SUM('Ingresos Reales'!H11)</f>
        <v>0</v>
      </c>
      <c r="I15" s="52">
        <f>SUM('Ingresos Reales'!I11)</f>
        <v>0</v>
      </c>
      <c r="J15" s="52">
        <f>SUM('Ingresos Reales'!J11)</f>
        <v>0</v>
      </c>
      <c r="K15" s="52">
        <f t="shared" si="1"/>
        <v>0</v>
      </c>
    </row>
    <row r="16" spans="1:11" ht="12.75">
      <c r="A16" s="45" t="s">
        <v>76</v>
      </c>
      <c r="B16" s="52">
        <f>SUM('Ingresos Reales'!B12)</f>
        <v>0</v>
      </c>
      <c r="C16" s="52">
        <f>SUM('Ingresos Reales'!C12)</f>
        <v>0</v>
      </c>
      <c r="D16" s="52">
        <f>SUM('Ingresos Reales'!D12)</f>
        <v>0</v>
      </c>
      <c r="E16" s="52">
        <f>SUM('Ingresos Reales'!E12)</f>
        <v>0</v>
      </c>
      <c r="F16" s="52">
        <f>SUM('Ingresos Reales'!F12)</f>
        <v>0</v>
      </c>
      <c r="G16" s="52">
        <f>SUM('Ingresos Reales'!G12)</f>
        <v>0</v>
      </c>
      <c r="H16" s="52">
        <f>SUM('Ingresos Reales'!H12)</f>
        <v>0</v>
      </c>
      <c r="I16" s="52">
        <f>SUM('Ingresos Reales'!I12)</f>
        <v>0</v>
      </c>
      <c r="J16" s="52">
        <f>SUM('Ingresos Reales'!J12)</f>
        <v>0</v>
      </c>
      <c r="K16" s="52">
        <f t="shared" si="1"/>
        <v>0</v>
      </c>
    </row>
    <row r="17" spans="1:11" ht="12.75">
      <c r="A17" s="45" t="s">
        <v>208</v>
      </c>
      <c r="B17" s="52">
        <f>SUM('Ingresos Reales'!B13)</f>
        <v>0</v>
      </c>
      <c r="C17" s="52">
        <f>SUM('Ingresos Reales'!C13)</f>
        <v>0</v>
      </c>
      <c r="D17" s="52">
        <f>SUM('Ingresos Reales'!D13)</f>
        <v>0</v>
      </c>
      <c r="E17" s="52">
        <f>SUM('Ingresos Reales'!E13)</f>
        <v>0</v>
      </c>
      <c r="F17" s="52">
        <f>SUM('Ingresos Reales'!F13)</f>
        <v>0</v>
      </c>
      <c r="G17" s="52">
        <f>SUM('Ingresos Reales'!G13)</f>
        <v>0</v>
      </c>
      <c r="H17" s="52">
        <f>SUM('Ingresos Reales'!H13)</f>
        <v>0</v>
      </c>
      <c r="I17" s="52">
        <f>SUM('Ingresos Reales'!I13)</f>
        <v>0</v>
      </c>
      <c r="J17" s="52">
        <f>SUM('Ingresos Reales'!J13)</f>
        <v>0</v>
      </c>
      <c r="K17" s="52">
        <f t="shared" si="1"/>
        <v>0</v>
      </c>
    </row>
    <row r="18" spans="1:11" ht="12.75">
      <c r="A18" s="46" t="s">
        <v>77</v>
      </c>
      <c r="B18" s="53">
        <f>SUM(B12:B17)</f>
        <v>61748695.85</v>
      </c>
      <c r="C18" s="53">
        <f aca="true" t="shared" si="2" ref="C18:K18">SUM(C12:C17)</f>
        <v>18161400.12</v>
      </c>
      <c r="D18" s="53">
        <f t="shared" si="2"/>
        <v>13837489.89</v>
      </c>
      <c r="E18" s="53">
        <f t="shared" si="2"/>
        <v>8389002.219999999</v>
      </c>
      <c r="F18" s="53">
        <f t="shared" si="2"/>
        <v>9408876.58</v>
      </c>
      <c r="G18" s="53">
        <f t="shared" si="2"/>
        <v>13165654.56</v>
      </c>
      <c r="H18" s="53">
        <f t="shared" si="2"/>
        <v>8599354.7</v>
      </c>
      <c r="I18" s="53">
        <f t="shared" si="2"/>
        <v>12212826.37</v>
      </c>
      <c r="J18" s="53">
        <f t="shared" si="2"/>
        <v>9283413.469999999</v>
      </c>
      <c r="K18" s="53">
        <f t="shared" si="2"/>
        <v>154806713.76</v>
      </c>
    </row>
    <row r="19" spans="1:11" ht="12.75">
      <c r="A19" s="44" t="s">
        <v>16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ht="12.75">
      <c r="A20" s="45" t="s">
        <v>231</v>
      </c>
      <c r="B20" s="52">
        <f>SUM('Ingresos Reales'!B16)</f>
        <v>0</v>
      </c>
      <c r="C20" s="52">
        <f>SUM('Ingresos Reales'!C16)</f>
        <v>0</v>
      </c>
      <c r="D20" s="52">
        <f>SUM('Ingresos Reales'!D16)</f>
        <v>0</v>
      </c>
      <c r="E20" s="52">
        <f>SUM('Ingresos Reales'!E16)</f>
        <v>0</v>
      </c>
      <c r="F20" s="52">
        <f>SUM('Ingresos Reales'!F16)</f>
        <v>0</v>
      </c>
      <c r="G20" s="52">
        <f>SUM('Ingresos Reales'!G16)</f>
        <v>0</v>
      </c>
      <c r="H20" s="52">
        <f>SUM('Ingresos Reales'!H16)</f>
        <v>0</v>
      </c>
      <c r="I20" s="52">
        <f>SUM('Ingresos Reales'!I16)</f>
        <v>0</v>
      </c>
      <c r="J20" s="52">
        <f>SUM('Ingresos Reales'!J16)</f>
        <v>0</v>
      </c>
      <c r="K20" s="52">
        <f aca="true" t="shared" si="3" ref="K20:K31">SUM(B20:J20)</f>
        <v>0</v>
      </c>
    </row>
    <row r="21" spans="1:11" ht="12.75">
      <c r="A21" s="45" t="s">
        <v>232</v>
      </c>
      <c r="B21" s="52">
        <f>SUM('Ingresos Reales'!B17)</f>
        <v>1696</v>
      </c>
      <c r="C21" s="52">
        <f>SUM('Ingresos Reales'!C17)</f>
        <v>7773</v>
      </c>
      <c r="D21" s="52">
        <f>SUM('Ingresos Reales'!D17)</f>
        <v>171333.8</v>
      </c>
      <c r="E21" s="52">
        <f>SUM('Ingresos Reales'!E17)</f>
        <v>67788.5</v>
      </c>
      <c r="F21" s="52">
        <f>SUM('Ingresos Reales'!F17)</f>
        <v>56629.95</v>
      </c>
      <c r="G21" s="52">
        <f>SUM('Ingresos Reales'!G17)</f>
        <v>158650.5</v>
      </c>
      <c r="H21" s="52">
        <f>SUM('Ingresos Reales'!H17)</f>
        <v>54379.4</v>
      </c>
      <c r="I21" s="52">
        <f>SUM('Ingresos Reales'!I17)</f>
        <v>40936</v>
      </c>
      <c r="J21" s="52">
        <f>SUM('Ingresos Reales'!J17)</f>
        <v>40919.5</v>
      </c>
      <c r="K21" s="52">
        <f t="shared" si="3"/>
        <v>600106.65</v>
      </c>
    </row>
    <row r="22" spans="1:11" ht="12.75">
      <c r="A22" s="45" t="s">
        <v>233</v>
      </c>
      <c r="B22" s="52">
        <f>SUM('Ingresos Reales'!B18)</f>
        <v>1232157.93</v>
      </c>
      <c r="C22" s="52">
        <f>SUM('Ingresos Reales'!C18)</f>
        <v>1407035.73</v>
      </c>
      <c r="D22" s="52">
        <f>SUM('Ingresos Reales'!D18)</f>
        <v>2293732.14</v>
      </c>
      <c r="E22" s="52">
        <f>SUM('Ingresos Reales'!E18)</f>
        <v>2304829.53</v>
      </c>
      <c r="F22" s="52">
        <f>SUM('Ingresos Reales'!F18)</f>
        <v>4325389.03</v>
      </c>
      <c r="G22" s="52">
        <f>SUM('Ingresos Reales'!G18)</f>
        <v>3240213.15</v>
      </c>
      <c r="H22" s="52">
        <f>SUM('Ingresos Reales'!H18)</f>
        <v>1617070.83</v>
      </c>
      <c r="I22" s="52">
        <f>SUM('Ingresos Reales'!I18)</f>
        <v>2889997.17</v>
      </c>
      <c r="J22" s="52">
        <f>SUM('Ingresos Reales'!J18)</f>
        <v>953591.86</v>
      </c>
      <c r="K22" s="52">
        <f t="shared" si="3"/>
        <v>20264017.369999997</v>
      </c>
    </row>
    <row r="23" spans="1:11" ht="12.75">
      <c r="A23" s="45" t="s">
        <v>234</v>
      </c>
      <c r="B23" s="52">
        <f>SUM('Ingresos Reales'!B19)</f>
        <v>43695</v>
      </c>
      <c r="C23" s="52">
        <f>SUM('Ingresos Reales'!C19)</f>
        <v>84665</v>
      </c>
      <c r="D23" s="52">
        <f>SUM('Ingresos Reales'!D19)</f>
        <v>77208</v>
      </c>
      <c r="E23" s="52">
        <f>SUM('Ingresos Reales'!E19)</f>
        <v>34216</v>
      </c>
      <c r="F23" s="52">
        <f>SUM('Ingresos Reales'!F19)</f>
        <v>35515</v>
      </c>
      <c r="G23" s="52">
        <f>SUM('Ingresos Reales'!G19)</f>
        <v>109656</v>
      </c>
      <c r="H23" s="52">
        <f>SUM('Ingresos Reales'!H19)</f>
        <v>47306</v>
      </c>
      <c r="I23" s="52">
        <f>SUM('Ingresos Reales'!I19)</f>
        <v>118654</v>
      </c>
      <c r="J23" s="52">
        <f>SUM('Ingresos Reales'!J19)</f>
        <v>152128</v>
      </c>
      <c r="K23" s="52">
        <f t="shared" si="3"/>
        <v>703043</v>
      </c>
    </row>
    <row r="24" spans="1:11" ht="12.75">
      <c r="A24" s="45" t="s">
        <v>235</v>
      </c>
      <c r="B24" s="52">
        <f>SUM('Ingresos Reales'!B20)</f>
        <v>5433.2</v>
      </c>
      <c r="C24" s="52">
        <f>SUM('Ingresos Reales'!C20)</f>
        <v>33655</v>
      </c>
      <c r="D24" s="52">
        <f>SUM('Ingresos Reales'!D20)</f>
        <v>1415305.4</v>
      </c>
      <c r="E24" s="52">
        <f>SUM('Ingresos Reales'!E20)</f>
        <v>430077.7</v>
      </c>
      <c r="F24" s="52">
        <f>SUM('Ingresos Reales'!F20)</f>
        <v>273484.01</v>
      </c>
      <c r="G24" s="52">
        <f>SUM('Ingresos Reales'!G20)</f>
        <v>317472.55</v>
      </c>
      <c r="H24" s="52">
        <f>SUM('Ingresos Reales'!H20)</f>
        <v>176309.1</v>
      </c>
      <c r="I24" s="52">
        <f>SUM('Ingresos Reales'!I20)</f>
        <v>112904.3</v>
      </c>
      <c r="J24" s="52">
        <f>SUM('Ingresos Reales'!J20)</f>
        <v>83519.6</v>
      </c>
      <c r="K24" s="52">
        <f t="shared" si="3"/>
        <v>2848160.8599999994</v>
      </c>
    </row>
    <row r="25" spans="1:11" ht="12.75">
      <c r="A25" s="45" t="s">
        <v>236</v>
      </c>
      <c r="B25" s="52">
        <f>SUM('Ingresos Reales'!B21)</f>
        <v>0</v>
      </c>
      <c r="C25" s="52">
        <f>SUM('Ingresos Reales'!C21)</f>
        <v>0</v>
      </c>
      <c r="D25" s="52">
        <f>SUM('Ingresos Reales'!D21)</f>
        <v>0</v>
      </c>
      <c r="E25" s="52">
        <f>SUM('Ingresos Reales'!E21)</f>
        <v>0</v>
      </c>
      <c r="F25" s="52">
        <f>SUM('Ingresos Reales'!F21)</f>
        <v>0</v>
      </c>
      <c r="G25" s="52">
        <f>SUM('Ingresos Reales'!G21)</f>
        <v>0</v>
      </c>
      <c r="H25" s="52">
        <f>SUM('Ingresos Reales'!H21)</f>
        <v>0</v>
      </c>
      <c r="I25" s="52">
        <f>SUM('Ingresos Reales'!I21)</f>
        <v>0</v>
      </c>
      <c r="J25" s="52">
        <f>SUM('Ingresos Reales'!J21)</f>
        <v>0</v>
      </c>
      <c r="K25" s="52">
        <f t="shared" si="3"/>
        <v>0</v>
      </c>
    </row>
    <row r="26" spans="1:11" ht="12.75">
      <c r="A26" s="45" t="s">
        <v>237</v>
      </c>
      <c r="B26" s="52">
        <f>SUM('Ingresos Reales'!B22)</f>
        <v>200486</v>
      </c>
      <c r="C26" s="52">
        <f>SUM('Ingresos Reales'!C22)</f>
        <v>222761.08</v>
      </c>
      <c r="D26" s="52">
        <f>SUM('Ingresos Reales'!D22)</f>
        <v>240046.24</v>
      </c>
      <c r="E26" s="52">
        <f>SUM('Ingresos Reales'!E22)</f>
        <v>180033.6</v>
      </c>
      <c r="F26" s="52">
        <f>SUM('Ingresos Reales'!F22)</f>
        <v>246884.36</v>
      </c>
      <c r="G26" s="52">
        <f>SUM('Ingresos Reales'!G22)</f>
        <v>200029.6</v>
      </c>
      <c r="H26" s="52">
        <f>SUM('Ingresos Reales'!H22)</f>
        <v>150213.4</v>
      </c>
      <c r="I26" s="52">
        <f>SUM('Ingresos Reales'!I22)</f>
        <v>216059.34</v>
      </c>
      <c r="J26" s="52">
        <f>SUM('Ingresos Reales'!J22)</f>
        <v>147001.38</v>
      </c>
      <c r="K26" s="52">
        <f t="shared" si="3"/>
        <v>1803515</v>
      </c>
    </row>
    <row r="27" spans="1:11" ht="12.75">
      <c r="A27" s="45" t="s">
        <v>238</v>
      </c>
      <c r="B27" s="52">
        <f>SUM('Ingresos Reales'!B23)</f>
        <v>0</v>
      </c>
      <c r="C27" s="52">
        <f>SUM('Ingresos Reales'!C23)</f>
        <v>0</v>
      </c>
      <c r="D27" s="52">
        <f>SUM('Ingresos Reales'!D23)</f>
        <v>0</v>
      </c>
      <c r="E27" s="52">
        <f>SUM('Ingresos Reales'!E23)</f>
        <v>0</v>
      </c>
      <c r="F27" s="52">
        <f>SUM('Ingresos Reales'!F23)</f>
        <v>0</v>
      </c>
      <c r="G27" s="52">
        <f>SUM('Ingresos Reales'!G23)</f>
        <v>0</v>
      </c>
      <c r="H27" s="52">
        <f>SUM('Ingresos Reales'!H23)</f>
        <v>0</v>
      </c>
      <c r="I27" s="52">
        <f>SUM('Ingresos Reales'!I23)</f>
        <v>0</v>
      </c>
      <c r="J27" s="52">
        <f>SUM('Ingresos Reales'!J23)</f>
        <v>0</v>
      </c>
      <c r="K27" s="52">
        <f t="shared" si="3"/>
        <v>0</v>
      </c>
    </row>
    <row r="28" spans="1:11" ht="12.75">
      <c r="A28" s="45" t="s">
        <v>239</v>
      </c>
      <c r="B28" s="52">
        <f>SUM('Ingresos Reales'!B24)</f>
        <v>0</v>
      </c>
      <c r="C28" s="52">
        <f>SUM('Ingresos Reales'!C24)</f>
        <v>0</v>
      </c>
      <c r="D28" s="52">
        <f>SUM('Ingresos Reales'!D24)</f>
        <v>0</v>
      </c>
      <c r="E28" s="52">
        <f>SUM('Ingresos Reales'!E24)</f>
        <v>0</v>
      </c>
      <c r="F28" s="52">
        <f>SUM('Ingresos Reales'!F24)</f>
        <v>0</v>
      </c>
      <c r="G28" s="52">
        <f>SUM('Ingresos Reales'!G24)</f>
        <v>0</v>
      </c>
      <c r="H28" s="52">
        <f>SUM('Ingresos Reales'!H24)</f>
        <v>0</v>
      </c>
      <c r="I28" s="52">
        <f>SUM('Ingresos Reales'!I24)</f>
        <v>0</v>
      </c>
      <c r="J28" s="52">
        <f>SUM('Ingresos Reales'!J24)</f>
        <v>0</v>
      </c>
      <c r="K28" s="52">
        <f t="shared" si="3"/>
        <v>0</v>
      </c>
    </row>
    <row r="29" spans="1:11" ht="12.75">
      <c r="A29" s="45" t="s">
        <v>240</v>
      </c>
      <c r="B29" s="52">
        <f>SUM('Ingresos Reales'!B25)</f>
        <v>120990.8</v>
      </c>
      <c r="C29" s="52">
        <f>SUM('Ingresos Reales'!C25)</f>
        <v>40836.3</v>
      </c>
      <c r="D29" s="52">
        <f>SUM('Ingresos Reales'!D25)</f>
        <v>65250.5</v>
      </c>
      <c r="E29" s="52">
        <f>SUM('Ingresos Reales'!E25)</f>
        <v>38669.6</v>
      </c>
      <c r="F29" s="52">
        <f>SUM('Ingresos Reales'!F25)</f>
        <v>4744</v>
      </c>
      <c r="G29" s="52">
        <f>SUM('Ingresos Reales'!G25)</f>
        <v>42508.8</v>
      </c>
      <c r="H29" s="52">
        <f>SUM('Ingresos Reales'!H25)</f>
        <v>263828</v>
      </c>
      <c r="I29" s="52">
        <f>SUM('Ingresos Reales'!I25)</f>
        <v>39645.5</v>
      </c>
      <c r="J29" s="52">
        <f>SUM('Ingresos Reales'!J25)</f>
        <v>75412.5</v>
      </c>
      <c r="K29" s="52">
        <f t="shared" si="3"/>
        <v>691886</v>
      </c>
    </row>
    <row r="30" spans="1:11" ht="12.75">
      <c r="A30" s="45" t="s">
        <v>78</v>
      </c>
      <c r="B30" s="52">
        <f>SUM('Ingresos Reales'!B26)</f>
        <v>622728.32</v>
      </c>
      <c r="C30" s="52">
        <f>SUM('Ingresos Reales'!C26)</f>
        <v>440866.92</v>
      </c>
      <c r="D30" s="52">
        <f>SUM('Ingresos Reales'!D26)</f>
        <v>901077.26</v>
      </c>
      <c r="E30" s="52">
        <f>SUM('Ingresos Reales'!E26)</f>
        <v>113036.95</v>
      </c>
      <c r="F30" s="52">
        <f>SUM('Ingresos Reales'!F26)</f>
        <v>284488.35</v>
      </c>
      <c r="G30" s="52">
        <f>SUM('Ingresos Reales'!G26)</f>
        <v>229134.56</v>
      </c>
      <c r="H30" s="52">
        <f>SUM('Ingresos Reales'!H26)</f>
        <v>294428.58</v>
      </c>
      <c r="I30" s="52">
        <f>SUM('Ingresos Reales'!I26)</f>
        <v>206796.06</v>
      </c>
      <c r="J30" s="52">
        <f>SUM('Ingresos Reales'!J26)</f>
        <v>572863.73</v>
      </c>
      <c r="K30" s="52">
        <f t="shared" si="3"/>
        <v>3665420.73</v>
      </c>
    </row>
    <row r="31" spans="1:11" ht="12.75">
      <c r="A31" s="45" t="s">
        <v>208</v>
      </c>
      <c r="B31" s="52">
        <f>SUM('Ingresos Reales'!B27)</f>
        <v>0</v>
      </c>
      <c r="C31" s="52">
        <f>SUM('Ingresos Reales'!C27)</f>
        <v>0</v>
      </c>
      <c r="D31" s="52">
        <f>SUM('Ingresos Reales'!D27)</f>
        <v>0</v>
      </c>
      <c r="E31" s="52">
        <f>SUM('Ingresos Reales'!E27)</f>
        <v>0</v>
      </c>
      <c r="F31" s="52">
        <f>SUM('Ingresos Reales'!F27)</f>
        <v>0</v>
      </c>
      <c r="G31" s="52">
        <f>SUM('Ingresos Reales'!G27)</f>
        <v>0</v>
      </c>
      <c r="H31" s="52">
        <f>SUM('Ingresos Reales'!H27)</f>
        <v>0</v>
      </c>
      <c r="I31" s="52">
        <f>SUM('Ingresos Reales'!I27)</f>
        <v>0</v>
      </c>
      <c r="J31" s="52">
        <f>SUM('Ingresos Reales'!J27)</f>
        <v>0</v>
      </c>
      <c r="K31" s="52">
        <f t="shared" si="3"/>
        <v>0</v>
      </c>
    </row>
    <row r="32" spans="1:11" ht="12.75">
      <c r="A32" s="46" t="s">
        <v>79</v>
      </c>
      <c r="B32" s="53">
        <f>SUM(B20:B31)</f>
        <v>2227187.25</v>
      </c>
      <c r="C32" s="53">
        <f aca="true" t="shared" si="4" ref="C32:K32">SUM(C20:C31)</f>
        <v>2237593.0300000003</v>
      </c>
      <c r="D32" s="53">
        <f t="shared" si="4"/>
        <v>5163953.34</v>
      </c>
      <c r="E32" s="53">
        <f t="shared" si="4"/>
        <v>3168651.8800000004</v>
      </c>
      <c r="F32" s="53">
        <f t="shared" si="4"/>
        <v>5227134.7</v>
      </c>
      <c r="G32" s="53">
        <f t="shared" si="4"/>
        <v>4297665.159999999</v>
      </c>
      <c r="H32" s="53">
        <f t="shared" si="4"/>
        <v>2603535.31</v>
      </c>
      <c r="I32" s="53">
        <f t="shared" si="4"/>
        <v>3624992.3699999996</v>
      </c>
      <c r="J32" s="53">
        <f t="shared" si="4"/>
        <v>2025436.5699999998</v>
      </c>
      <c r="K32" s="53">
        <f t="shared" si="4"/>
        <v>30576149.609999996</v>
      </c>
    </row>
    <row r="33" spans="1:11" ht="38.25">
      <c r="A33" s="66" t="s">
        <v>261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</row>
    <row r="34" spans="1:11" ht="12.75">
      <c r="A34" s="65" t="s">
        <v>262</v>
      </c>
      <c r="B34" s="52">
        <f>SUM('Ingresos Reales'!B30)</f>
        <v>0</v>
      </c>
      <c r="C34" s="52">
        <f>SUM('Ingresos Reales'!C30)</f>
        <v>0</v>
      </c>
      <c r="D34" s="52">
        <f>SUM('Ingresos Reales'!D30)</f>
        <v>0</v>
      </c>
      <c r="E34" s="52">
        <f>SUM('Ingresos Reales'!E30)</f>
        <v>0</v>
      </c>
      <c r="F34" s="52">
        <f>SUM('Ingresos Reales'!F30)</f>
        <v>0</v>
      </c>
      <c r="G34" s="52">
        <f>SUM('Ingresos Reales'!G30)</f>
        <v>0</v>
      </c>
      <c r="H34" s="52">
        <f>SUM('Ingresos Reales'!H30)</f>
        <v>0</v>
      </c>
      <c r="I34" s="52">
        <f>SUM('Ingresos Reales'!I30)</f>
        <v>0</v>
      </c>
      <c r="J34" s="52">
        <f>SUM('Ingresos Reales'!J30)</f>
        <v>0</v>
      </c>
      <c r="K34" s="52">
        <f>SUM(B34:J34)</f>
        <v>0</v>
      </c>
    </row>
    <row r="35" spans="1:11" ht="12.75">
      <c r="A35" s="65" t="s">
        <v>251</v>
      </c>
      <c r="B35" s="52">
        <f>SUM('Ingresos Reales'!B31)</f>
        <v>0</v>
      </c>
      <c r="C35" s="52">
        <f>SUM('Ingresos Reales'!C31)</f>
        <v>0</v>
      </c>
      <c r="D35" s="52">
        <f>SUM('Ingresos Reales'!D31)</f>
        <v>0</v>
      </c>
      <c r="E35" s="52">
        <f>SUM('Ingresos Reales'!E31)</f>
        <v>0</v>
      </c>
      <c r="F35" s="52">
        <f>SUM('Ingresos Reales'!F31)</f>
        <v>0</v>
      </c>
      <c r="G35" s="52">
        <f>SUM('Ingresos Reales'!G31)</f>
        <v>0</v>
      </c>
      <c r="H35" s="52">
        <f>SUM('Ingresos Reales'!H31)</f>
        <v>0</v>
      </c>
      <c r="I35" s="52">
        <f>SUM('Ingresos Reales'!I31)</f>
        <v>0</v>
      </c>
      <c r="J35" s="52">
        <f>SUM('Ingresos Reales'!J31)</f>
        <v>0</v>
      </c>
      <c r="K35" s="52">
        <f>SUM(B35:J35)</f>
        <v>0</v>
      </c>
    </row>
    <row r="36" spans="1:11" ht="12.75">
      <c r="A36" s="65" t="s">
        <v>252</v>
      </c>
      <c r="B36" s="52">
        <f>SUM('Ingresos Reales'!B32)</f>
        <v>0</v>
      </c>
      <c r="C36" s="52">
        <f>SUM('Ingresos Reales'!C32)</f>
        <v>0</v>
      </c>
      <c r="D36" s="52">
        <f>SUM('Ingresos Reales'!D32)</f>
        <v>0</v>
      </c>
      <c r="E36" s="52">
        <f>SUM('Ingresos Reales'!E32)</f>
        <v>0</v>
      </c>
      <c r="F36" s="52">
        <f>SUM('Ingresos Reales'!F32)</f>
        <v>0</v>
      </c>
      <c r="G36" s="52">
        <f>SUM('Ingresos Reales'!G32)</f>
        <v>0</v>
      </c>
      <c r="H36" s="52">
        <f>SUM('Ingresos Reales'!H32)</f>
        <v>0</v>
      </c>
      <c r="I36" s="52">
        <f>SUM('Ingresos Reales'!I32)</f>
        <v>0</v>
      </c>
      <c r="J36" s="52">
        <f>SUM('Ingresos Reales'!J32)</f>
        <v>0</v>
      </c>
      <c r="K36" s="52">
        <f>SUM(B36:J36)</f>
        <v>0</v>
      </c>
    </row>
    <row r="37" spans="1:11" ht="12.75">
      <c r="A37" s="46" t="s">
        <v>203</v>
      </c>
      <c r="B37" s="53">
        <f>SUM(B34:B36)</f>
        <v>0</v>
      </c>
      <c r="C37" s="53">
        <f aca="true" t="shared" si="5" ref="C37:K37">SUM(C34:C36)</f>
        <v>0</v>
      </c>
      <c r="D37" s="53">
        <f t="shared" si="5"/>
        <v>0</v>
      </c>
      <c r="E37" s="53">
        <f t="shared" si="5"/>
        <v>0</v>
      </c>
      <c r="F37" s="53">
        <f t="shared" si="5"/>
        <v>0</v>
      </c>
      <c r="G37" s="53">
        <f t="shared" si="5"/>
        <v>0</v>
      </c>
      <c r="H37" s="53">
        <f t="shared" si="5"/>
        <v>0</v>
      </c>
      <c r="I37" s="53">
        <f t="shared" si="5"/>
        <v>0</v>
      </c>
      <c r="J37" s="53">
        <f t="shared" si="5"/>
        <v>0</v>
      </c>
      <c r="K37" s="53">
        <f t="shared" si="5"/>
        <v>0</v>
      </c>
    </row>
    <row r="38" spans="1:11" ht="12.75">
      <c r="A38" s="44" t="s">
        <v>17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</row>
    <row r="39" spans="1:11" ht="12.75">
      <c r="A39" s="45" t="s">
        <v>264</v>
      </c>
      <c r="B39" s="52">
        <f>SUM('Ingresos Reales'!B35)</f>
        <v>1705584.38</v>
      </c>
      <c r="C39" s="52">
        <f>SUM('Ingresos Reales'!C35)</f>
        <v>23349</v>
      </c>
      <c r="D39" s="52">
        <f>SUM('Ingresos Reales'!D35)</f>
        <v>21571</v>
      </c>
      <c r="E39" s="52">
        <f>SUM('Ingresos Reales'!E35)</f>
        <v>37964</v>
      </c>
      <c r="F39" s="52">
        <f>SUM('Ingresos Reales'!F35)</f>
        <v>26535</v>
      </c>
      <c r="G39" s="52">
        <f>SUM('Ingresos Reales'!G35)</f>
        <v>39581</v>
      </c>
      <c r="H39" s="52">
        <f>SUM('Ingresos Reales'!H35)</f>
        <v>30841</v>
      </c>
      <c r="I39" s="52">
        <f>SUM('Ingresos Reales'!I35)</f>
        <v>42953</v>
      </c>
      <c r="J39" s="52">
        <f>SUM('Ingresos Reales'!J35)</f>
        <v>43344</v>
      </c>
      <c r="K39" s="52">
        <f aca="true" t="shared" si="6" ref="K39:K49">SUM(B39:J39)</f>
        <v>1971722.38</v>
      </c>
    </row>
    <row r="40" spans="1:11" ht="12.75">
      <c r="A40" s="45" t="s">
        <v>263</v>
      </c>
      <c r="B40" s="52">
        <f>SUM('Ingresos Reales'!B36)</f>
        <v>69812.61</v>
      </c>
      <c r="C40" s="52">
        <f>SUM('Ingresos Reales'!C36)</f>
        <v>60148.51</v>
      </c>
      <c r="D40" s="52">
        <f>SUM('Ingresos Reales'!D36)</f>
        <v>130142.06</v>
      </c>
      <c r="E40" s="52">
        <f>SUM('Ingresos Reales'!E36)</f>
        <v>683102.81</v>
      </c>
      <c r="F40" s="52">
        <f>SUM('Ingresos Reales'!F36)</f>
        <v>247531.51</v>
      </c>
      <c r="G40" s="52">
        <f>SUM('Ingresos Reales'!G36)</f>
        <v>243534.51</v>
      </c>
      <c r="H40" s="52">
        <f>SUM('Ingresos Reales'!H36)</f>
        <v>220450.51</v>
      </c>
      <c r="I40" s="52">
        <f>SUM('Ingresos Reales'!I36)</f>
        <v>352394.51</v>
      </c>
      <c r="J40" s="52">
        <f>SUM('Ingresos Reales'!J36)</f>
        <v>127304.86</v>
      </c>
      <c r="K40" s="52">
        <f t="shared" si="6"/>
        <v>2134421.89</v>
      </c>
    </row>
    <row r="41" spans="1:11" ht="12.75">
      <c r="A41" s="45" t="s">
        <v>209</v>
      </c>
      <c r="B41" s="52">
        <f>SUM('Ingresos Reales'!B37)</f>
        <v>0</v>
      </c>
      <c r="C41" s="52">
        <f>SUM('Ingresos Reales'!C37)</f>
        <v>0</v>
      </c>
      <c r="D41" s="52">
        <f>SUM('Ingresos Reales'!D37)</f>
        <v>0</v>
      </c>
      <c r="E41" s="52">
        <f>SUM('Ingresos Reales'!E37)</f>
        <v>0</v>
      </c>
      <c r="F41" s="52">
        <f>SUM('Ingresos Reales'!F37)</f>
        <v>0</v>
      </c>
      <c r="G41" s="52">
        <f>SUM('Ingresos Reales'!G37)</f>
        <v>0</v>
      </c>
      <c r="H41" s="52">
        <f>SUM('Ingresos Reales'!H37)</f>
        <v>0</v>
      </c>
      <c r="I41" s="52">
        <f>SUM('Ingresos Reales'!I37)</f>
        <v>0</v>
      </c>
      <c r="J41" s="52">
        <f>SUM('Ingresos Reales'!J37)</f>
        <v>0</v>
      </c>
      <c r="K41" s="52">
        <f t="shared" si="6"/>
        <v>0</v>
      </c>
    </row>
    <row r="42" spans="1:11" ht="12.75">
      <c r="A42" s="45" t="s">
        <v>265</v>
      </c>
      <c r="B42" s="52">
        <f>SUM('Ingresos Reales'!B38)</f>
        <v>0</v>
      </c>
      <c r="C42" s="52">
        <f>SUM('Ingresos Reales'!C38)</f>
        <v>0</v>
      </c>
      <c r="D42" s="52">
        <f>SUM('Ingresos Reales'!D38)</f>
        <v>0</v>
      </c>
      <c r="E42" s="52">
        <f>SUM('Ingresos Reales'!E38)</f>
        <v>0</v>
      </c>
      <c r="F42" s="52">
        <f>SUM('Ingresos Reales'!F38)</f>
        <v>0</v>
      </c>
      <c r="G42" s="52">
        <f>SUM('Ingresos Reales'!G38)</f>
        <v>0</v>
      </c>
      <c r="H42" s="52">
        <f>SUM('Ingresos Reales'!H38)</f>
        <v>0</v>
      </c>
      <c r="I42" s="52">
        <f>SUM('Ingresos Reales'!I38)</f>
        <v>0</v>
      </c>
      <c r="J42" s="52">
        <f>SUM('Ingresos Reales'!J38)</f>
        <v>0</v>
      </c>
      <c r="K42" s="52">
        <f t="shared" si="6"/>
        <v>0</v>
      </c>
    </row>
    <row r="43" spans="1:11" ht="12.75">
      <c r="A43" s="45" t="s">
        <v>210</v>
      </c>
      <c r="B43" s="52">
        <f>SUM('Ingresos Reales'!B39)</f>
        <v>0</v>
      </c>
      <c r="C43" s="52">
        <f>SUM('Ingresos Reales'!C39)</f>
        <v>0</v>
      </c>
      <c r="D43" s="52">
        <f>SUM('Ingresos Reales'!D39)</f>
        <v>0</v>
      </c>
      <c r="E43" s="52">
        <f>SUM('Ingresos Reales'!E39)</f>
        <v>0</v>
      </c>
      <c r="F43" s="52">
        <f>SUM('Ingresos Reales'!F39)</f>
        <v>0</v>
      </c>
      <c r="G43" s="52">
        <f>SUM('Ingresos Reales'!G39)</f>
        <v>0</v>
      </c>
      <c r="H43" s="52">
        <f>SUM('Ingresos Reales'!H39)</f>
        <v>0</v>
      </c>
      <c r="I43" s="52">
        <f>SUM('Ingresos Reales'!I39)</f>
        <v>0</v>
      </c>
      <c r="J43" s="52">
        <f>SUM('Ingresos Reales'!J39)</f>
        <v>0</v>
      </c>
      <c r="K43" s="52">
        <f t="shared" si="6"/>
        <v>0</v>
      </c>
    </row>
    <row r="44" spans="1:11" ht="12.75">
      <c r="A44" s="45" t="s">
        <v>211</v>
      </c>
      <c r="B44" s="52">
        <f>SUM('Ingresos Reales'!B40)</f>
        <v>0</v>
      </c>
      <c r="C44" s="52">
        <f>SUM('Ingresos Reales'!C40)</f>
        <v>0</v>
      </c>
      <c r="D44" s="52">
        <f>SUM('Ingresos Reales'!D40)</f>
        <v>0</v>
      </c>
      <c r="E44" s="52">
        <f>SUM('Ingresos Reales'!E40)</f>
        <v>0</v>
      </c>
      <c r="F44" s="52">
        <f>SUM('Ingresos Reales'!F40)</f>
        <v>0</v>
      </c>
      <c r="G44" s="52">
        <f>SUM('Ingresos Reales'!G40)</f>
        <v>0</v>
      </c>
      <c r="H44" s="52">
        <f>SUM('Ingresos Reales'!H40)</f>
        <v>0</v>
      </c>
      <c r="I44" s="52">
        <f>SUM('Ingresos Reales'!I40)</f>
        <v>0</v>
      </c>
      <c r="J44" s="52">
        <f>SUM('Ingresos Reales'!J40)</f>
        <v>0</v>
      </c>
      <c r="K44" s="52">
        <f t="shared" si="6"/>
        <v>0</v>
      </c>
    </row>
    <row r="45" spans="1:11" ht="12.75">
      <c r="A45" s="45" t="s">
        <v>212</v>
      </c>
      <c r="B45" s="52">
        <f>SUM('Ingresos Reales'!B41)</f>
        <v>0</v>
      </c>
      <c r="C45" s="52">
        <f>SUM('Ingresos Reales'!C41)</f>
        <v>0</v>
      </c>
      <c r="D45" s="52">
        <f>SUM('Ingresos Reales'!D41)</f>
        <v>0</v>
      </c>
      <c r="E45" s="52">
        <f>SUM('Ingresos Reales'!E41)</f>
        <v>0</v>
      </c>
      <c r="F45" s="52">
        <f>SUM('Ingresos Reales'!F41)</f>
        <v>0</v>
      </c>
      <c r="G45" s="52">
        <f>SUM('Ingresos Reales'!G41)</f>
        <v>0</v>
      </c>
      <c r="H45" s="52">
        <f>SUM('Ingresos Reales'!H41)</f>
        <v>0</v>
      </c>
      <c r="I45" s="52">
        <f>SUM('Ingresos Reales'!I41)</f>
        <v>0</v>
      </c>
      <c r="J45" s="52">
        <f>SUM('Ingresos Reales'!J41)</f>
        <v>0</v>
      </c>
      <c r="K45" s="52">
        <f t="shared" si="6"/>
        <v>0</v>
      </c>
    </row>
    <row r="46" spans="1:11" ht="12.75">
      <c r="A46" s="45" t="s">
        <v>213</v>
      </c>
      <c r="B46" s="52">
        <f>SUM('Ingresos Reales'!B42)</f>
        <v>0</v>
      </c>
      <c r="C46" s="52">
        <f>SUM('Ingresos Reales'!C42)</f>
        <v>0</v>
      </c>
      <c r="D46" s="52">
        <f>SUM('Ingresos Reales'!D42)</f>
        <v>0</v>
      </c>
      <c r="E46" s="52">
        <f>SUM('Ingresos Reales'!E42)</f>
        <v>0</v>
      </c>
      <c r="F46" s="52">
        <f>SUM('Ingresos Reales'!F42)</f>
        <v>0</v>
      </c>
      <c r="G46" s="52">
        <f>SUM('Ingresos Reales'!G42)</f>
        <v>0</v>
      </c>
      <c r="H46" s="52">
        <f>SUM('Ingresos Reales'!H42)</f>
        <v>0</v>
      </c>
      <c r="I46" s="52">
        <f>SUM('Ingresos Reales'!I42)</f>
        <v>0</v>
      </c>
      <c r="J46" s="52">
        <f>SUM('Ingresos Reales'!J42)</f>
        <v>0</v>
      </c>
      <c r="K46" s="52">
        <f t="shared" si="6"/>
        <v>0</v>
      </c>
    </row>
    <row r="47" spans="1:11" ht="12.75">
      <c r="A47" s="45" t="s">
        <v>80</v>
      </c>
      <c r="B47" s="52">
        <f>SUM('Ingresos Reales'!B43)</f>
        <v>139572.93</v>
      </c>
      <c r="C47" s="52">
        <f>SUM('Ingresos Reales'!C43)</f>
        <v>201593.45</v>
      </c>
      <c r="D47" s="52">
        <f>SUM('Ingresos Reales'!D43)</f>
        <v>257556.31</v>
      </c>
      <c r="E47" s="52">
        <f>SUM('Ingresos Reales'!E43)</f>
        <v>218515.22</v>
      </c>
      <c r="F47" s="52">
        <f>SUM('Ingresos Reales'!F43)</f>
        <v>191394.52</v>
      </c>
      <c r="G47" s="52">
        <f>SUM('Ingresos Reales'!G43)</f>
        <v>137139.77</v>
      </c>
      <c r="H47" s="52">
        <f>SUM('Ingresos Reales'!H43)</f>
        <v>107162.55</v>
      </c>
      <c r="I47" s="52">
        <f>SUM('Ingresos Reales'!I43)</f>
        <v>75177.95</v>
      </c>
      <c r="J47" s="52">
        <f>SUM('Ingresos Reales'!J43)</f>
        <v>30664.58</v>
      </c>
      <c r="K47" s="52">
        <f t="shared" si="6"/>
        <v>1358777.28</v>
      </c>
    </row>
    <row r="48" spans="1:11" ht="12.75">
      <c r="A48" s="45" t="s">
        <v>214</v>
      </c>
      <c r="B48" s="52">
        <f>SUM('Ingresos Reales'!B44)</f>
        <v>0</v>
      </c>
      <c r="C48" s="52">
        <f>SUM('Ingresos Reales'!C44)</f>
        <v>0</v>
      </c>
      <c r="D48" s="52">
        <f>SUM('Ingresos Reales'!D44)</f>
        <v>0</v>
      </c>
      <c r="E48" s="52">
        <f>SUM('Ingresos Reales'!E44)</f>
        <v>0</v>
      </c>
      <c r="F48" s="52">
        <f>SUM('Ingresos Reales'!F44)</f>
        <v>0</v>
      </c>
      <c r="G48" s="52">
        <f>SUM('Ingresos Reales'!G44)</f>
        <v>0</v>
      </c>
      <c r="H48" s="52">
        <f>SUM('Ingresos Reales'!H44)</f>
        <v>0</v>
      </c>
      <c r="I48" s="52">
        <f>SUM('Ingresos Reales'!I44)</f>
        <v>0</v>
      </c>
      <c r="J48" s="52">
        <f>SUM('Ingresos Reales'!J44)</f>
        <v>0</v>
      </c>
      <c r="K48" s="52">
        <f t="shared" si="6"/>
        <v>0</v>
      </c>
    </row>
    <row r="49" spans="1:11" ht="12.75">
      <c r="A49" s="45" t="s">
        <v>78</v>
      </c>
      <c r="B49" s="52">
        <f>SUM('Ingresos Reales'!B45)</f>
        <v>0</v>
      </c>
      <c r="C49" s="52">
        <f>SUM('Ingresos Reales'!C45)</f>
        <v>0</v>
      </c>
      <c r="D49" s="52">
        <f>SUM('Ingresos Reales'!D45)</f>
        <v>0</v>
      </c>
      <c r="E49" s="52">
        <f>SUM('Ingresos Reales'!E45)</f>
        <v>0</v>
      </c>
      <c r="F49" s="52">
        <f>SUM('Ingresos Reales'!F45)</f>
        <v>0</v>
      </c>
      <c r="G49" s="52">
        <f>SUM('Ingresos Reales'!G45)</f>
        <v>0</v>
      </c>
      <c r="H49" s="52">
        <f>SUM('Ingresos Reales'!H45)</f>
        <v>47872.94</v>
      </c>
      <c r="I49" s="52">
        <f>SUM('Ingresos Reales'!I45)</f>
        <v>0</v>
      </c>
      <c r="J49" s="52">
        <f>SUM('Ingresos Reales'!J45)</f>
        <v>0</v>
      </c>
      <c r="K49" s="52">
        <f t="shared" si="6"/>
        <v>47872.94</v>
      </c>
    </row>
    <row r="50" spans="1:11" ht="12.75">
      <c r="A50" s="46" t="s">
        <v>81</v>
      </c>
      <c r="B50" s="53">
        <f>SUM(B39:B49)</f>
        <v>1914969.92</v>
      </c>
      <c r="C50" s="53">
        <f aca="true" t="shared" si="7" ref="C50:K50">SUM(C39:C49)</f>
        <v>285090.96</v>
      </c>
      <c r="D50" s="53">
        <f t="shared" si="7"/>
        <v>409269.37</v>
      </c>
      <c r="E50" s="53">
        <f t="shared" si="7"/>
        <v>939582.03</v>
      </c>
      <c r="F50" s="53">
        <f t="shared" si="7"/>
        <v>465461.03</v>
      </c>
      <c r="G50" s="53">
        <f t="shared" si="7"/>
        <v>420255.28</v>
      </c>
      <c r="H50" s="53">
        <f t="shared" si="7"/>
        <v>406327</v>
      </c>
      <c r="I50" s="53">
        <f t="shared" si="7"/>
        <v>470525.46</v>
      </c>
      <c r="J50" s="53">
        <f t="shared" si="7"/>
        <v>201313.44</v>
      </c>
      <c r="K50" s="53">
        <f t="shared" si="7"/>
        <v>5512794.49</v>
      </c>
    </row>
    <row r="51" spans="1:11" ht="12.75">
      <c r="A51" s="44" t="s">
        <v>18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</row>
    <row r="52" spans="1:11" ht="12.75">
      <c r="A52" s="45" t="s">
        <v>82</v>
      </c>
      <c r="B52" s="52">
        <f>SUM('Ingresos Reales'!B48)</f>
        <v>1565865.16</v>
      </c>
      <c r="C52" s="52">
        <f>SUM('Ingresos Reales'!C48)</f>
        <v>1329173.57</v>
      </c>
      <c r="D52" s="52">
        <f>SUM('Ingresos Reales'!D48)</f>
        <v>3922774</v>
      </c>
      <c r="E52" s="52">
        <f>SUM('Ingresos Reales'!E48)</f>
        <v>4315524.73</v>
      </c>
      <c r="F52" s="52">
        <f>SUM('Ingresos Reales'!F48)</f>
        <v>3150902.95</v>
      </c>
      <c r="G52" s="52">
        <f>SUM('Ingresos Reales'!G48)</f>
        <v>2991902.17</v>
      </c>
      <c r="H52" s="52">
        <f>SUM('Ingresos Reales'!H48)</f>
        <v>2206229.06</v>
      </c>
      <c r="I52" s="52">
        <f>SUM('Ingresos Reales'!I48)</f>
        <v>532371.12</v>
      </c>
      <c r="J52" s="52">
        <f>SUM('Ingresos Reales'!J48)</f>
        <v>596799.29</v>
      </c>
      <c r="K52" s="52">
        <f aca="true" t="shared" si="8" ref="K52:K58">SUM(B52:J52)</f>
        <v>20611542.049999997</v>
      </c>
    </row>
    <row r="53" spans="1:11" ht="12.75">
      <c r="A53" s="45" t="s">
        <v>83</v>
      </c>
      <c r="B53" s="52">
        <f>SUM('Ingresos Reales'!B49)</f>
        <v>760735.12</v>
      </c>
      <c r="C53" s="52">
        <f>SUM('Ingresos Reales'!C49)</f>
        <v>1250372</v>
      </c>
      <c r="D53" s="52">
        <f>SUM('Ingresos Reales'!D49)</f>
        <v>2465672.5</v>
      </c>
      <c r="E53" s="52">
        <f>SUM('Ingresos Reales'!E49)</f>
        <v>630457.75</v>
      </c>
      <c r="F53" s="52">
        <f>SUM('Ingresos Reales'!F49)</f>
        <v>1037477.89</v>
      </c>
      <c r="G53" s="52">
        <f>SUM('Ingresos Reales'!G49)</f>
        <v>1046154</v>
      </c>
      <c r="H53" s="52">
        <f>SUM('Ingresos Reales'!H49)</f>
        <v>1504111.96</v>
      </c>
      <c r="I53" s="52">
        <f>SUM('Ingresos Reales'!I49)</f>
        <v>1228387.84</v>
      </c>
      <c r="J53" s="52">
        <f>SUM('Ingresos Reales'!J49)</f>
        <v>1146656.5</v>
      </c>
      <c r="K53" s="52">
        <f t="shared" si="8"/>
        <v>11070025.559999999</v>
      </c>
    </row>
    <row r="54" spans="1:11" ht="12.75">
      <c r="A54" s="45" t="s">
        <v>215</v>
      </c>
      <c r="B54" s="52">
        <f>SUM('Ingresos Reales'!B50)</f>
        <v>0</v>
      </c>
      <c r="C54" s="52">
        <f>SUM('Ingresos Reales'!C50)</f>
        <v>0</v>
      </c>
      <c r="D54" s="52">
        <f>SUM('Ingresos Reales'!D50)</f>
        <v>0</v>
      </c>
      <c r="E54" s="52">
        <f>SUM('Ingresos Reales'!E50)</f>
        <v>0</v>
      </c>
      <c r="F54" s="52">
        <f>SUM('Ingresos Reales'!F50)</f>
        <v>0</v>
      </c>
      <c r="G54" s="52">
        <f>SUM('Ingresos Reales'!G50)</f>
        <v>0</v>
      </c>
      <c r="H54" s="52">
        <f>SUM('Ingresos Reales'!H50)</f>
        <v>0</v>
      </c>
      <c r="I54" s="52">
        <f>SUM('Ingresos Reales'!I50)</f>
        <v>0</v>
      </c>
      <c r="J54" s="52">
        <f>SUM('Ingresos Reales'!J50)</f>
        <v>0</v>
      </c>
      <c r="K54" s="52">
        <f t="shared" si="8"/>
        <v>0</v>
      </c>
    </row>
    <row r="55" spans="1:11" ht="12.75">
      <c r="A55" s="45" t="s">
        <v>266</v>
      </c>
      <c r="B55" s="52">
        <f>SUM('Ingresos Reales'!B51)</f>
        <v>0</v>
      </c>
      <c r="C55" s="52">
        <f>SUM('Ingresos Reales'!C51)</f>
        <v>0</v>
      </c>
      <c r="D55" s="52">
        <f>SUM('Ingresos Reales'!D51)</f>
        <v>0</v>
      </c>
      <c r="E55" s="52">
        <f>SUM('Ingresos Reales'!E51)</f>
        <v>0</v>
      </c>
      <c r="F55" s="52">
        <f>SUM('Ingresos Reales'!F51)</f>
        <v>0</v>
      </c>
      <c r="G55" s="52">
        <f>SUM('Ingresos Reales'!G51)</f>
        <v>0</v>
      </c>
      <c r="H55" s="52">
        <f>SUM('Ingresos Reales'!H51)</f>
        <v>0</v>
      </c>
      <c r="I55" s="52">
        <f>SUM('Ingresos Reales'!I51)</f>
        <v>0</v>
      </c>
      <c r="J55" s="52">
        <f>SUM('Ingresos Reales'!J51)</f>
        <v>0</v>
      </c>
      <c r="K55" s="52">
        <f t="shared" si="8"/>
        <v>0</v>
      </c>
    </row>
    <row r="56" spans="1:11" ht="12.75">
      <c r="A56" s="45" t="s">
        <v>216</v>
      </c>
      <c r="B56" s="52">
        <f>SUM('Ingresos Reales'!B52)</f>
        <v>0</v>
      </c>
      <c r="C56" s="52">
        <f>SUM('Ingresos Reales'!C52)</f>
        <v>0</v>
      </c>
      <c r="D56" s="52">
        <f>SUM('Ingresos Reales'!D52)</f>
        <v>0</v>
      </c>
      <c r="E56" s="52">
        <f>SUM('Ingresos Reales'!E52)</f>
        <v>0</v>
      </c>
      <c r="F56" s="52">
        <f>SUM('Ingresos Reales'!F52)</f>
        <v>0</v>
      </c>
      <c r="G56" s="52">
        <f>SUM('Ingresos Reales'!G52)</f>
        <v>0</v>
      </c>
      <c r="H56" s="52">
        <f>SUM('Ingresos Reales'!H52)</f>
        <v>0</v>
      </c>
      <c r="I56" s="52">
        <f>SUM('Ingresos Reales'!I52)</f>
        <v>0</v>
      </c>
      <c r="J56" s="52">
        <f>SUM('Ingresos Reales'!J52)</f>
        <v>0</v>
      </c>
      <c r="K56" s="52">
        <f t="shared" si="8"/>
        <v>0</v>
      </c>
    </row>
    <row r="57" spans="1:11" ht="12.75">
      <c r="A57" s="45" t="s">
        <v>78</v>
      </c>
      <c r="B57" s="52">
        <f>SUM('Ingresos Reales'!B53)</f>
        <v>52270.8</v>
      </c>
      <c r="C57" s="52">
        <f>SUM('Ingresos Reales'!C53)</f>
        <v>72928</v>
      </c>
      <c r="D57" s="52">
        <f>SUM('Ingresos Reales'!D53)</f>
        <v>101801.9</v>
      </c>
      <c r="E57" s="52">
        <f>SUM('Ingresos Reales'!E53)</f>
        <v>80871.8</v>
      </c>
      <c r="F57" s="52">
        <f>SUM('Ingresos Reales'!F53)</f>
        <v>70119.49</v>
      </c>
      <c r="G57" s="52">
        <f>SUM('Ingresos Reales'!G53)</f>
        <v>114507.95</v>
      </c>
      <c r="H57" s="52">
        <f>SUM('Ingresos Reales'!H53)</f>
        <v>60935.5</v>
      </c>
      <c r="I57" s="52">
        <f>SUM('Ingresos Reales'!I53)</f>
        <v>83275.2</v>
      </c>
      <c r="J57" s="52">
        <f>SUM('Ingresos Reales'!J53)</f>
        <v>62802.3</v>
      </c>
      <c r="K57" s="52">
        <f t="shared" si="8"/>
        <v>699512.94</v>
      </c>
    </row>
    <row r="58" spans="1:11" ht="12.75">
      <c r="A58" s="45" t="s">
        <v>208</v>
      </c>
      <c r="B58" s="52">
        <f>SUM('Ingresos Reales'!B54)</f>
        <v>138454.75</v>
      </c>
      <c r="C58" s="52">
        <f>SUM('Ingresos Reales'!C54)</f>
        <v>125632.88</v>
      </c>
      <c r="D58" s="52">
        <f>SUM('Ingresos Reales'!D54)</f>
        <v>181709.69</v>
      </c>
      <c r="E58" s="52">
        <f>SUM('Ingresos Reales'!E54)</f>
        <v>355969.8</v>
      </c>
      <c r="F58" s="52">
        <f>SUM('Ingresos Reales'!F54)</f>
        <v>414683.82</v>
      </c>
      <c r="G58" s="52">
        <f>SUM('Ingresos Reales'!G54)</f>
        <v>450309.27</v>
      </c>
      <c r="H58" s="52">
        <f>SUM('Ingresos Reales'!H54)</f>
        <v>292200.72</v>
      </c>
      <c r="I58" s="52">
        <f>SUM('Ingresos Reales'!I54)</f>
        <v>273674.74</v>
      </c>
      <c r="J58" s="52">
        <f>SUM('Ingresos Reales'!J54)</f>
        <v>283820.56</v>
      </c>
      <c r="K58" s="52">
        <f t="shared" si="8"/>
        <v>2516456.23</v>
      </c>
    </row>
    <row r="59" spans="1:11" ht="12.75">
      <c r="A59" s="58" t="s">
        <v>84</v>
      </c>
      <c r="B59" s="59">
        <f>SUM(B52:B58)</f>
        <v>2517325.8299999996</v>
      </c>
      <c r="C59" s="59">
        <f aca="true" t="shared" si="9" ref="C59:K59">SUM(C52:C58)</f>
        <v>2778106.45</v>
      </c>
      <c r="D59" s="59">
        <f t="shared" si="9"/>
        <v>6671958.090000001</v>
      </c>
      <c r="E59" s="59">
        <f t="shared" si="9"/>
        <v>5382824.08</v>
      </c>
      <c r="F59" s="59">
        <f t="shared" si="9"/>
        <v>4673184.15</v>
      </c>
      <c r="G59" s="59">
        <f t="shared" si="9"/>
        <v>4602873.390000001</v>
      </c>
      <c r="H59" s="59">
        <f t="shared" si="9"/>
        <v>4063477.24</v>
      </c>
      <c r="I59" s="59">
        <f t="shared" si="9"/>
        <v>2117708.9</v>
      </c>
      <c r="J59" s="59">
        <f t="shared" si="9"/>
        <v>2090078.6500000001</v>
      </c>
      <c r="K59" s="59">
        <f t="shared" si="9"/>
        <v>34897536.779999994</v>
      </c>
    </row>
    <row r="60" spans="1:11" ht="12.75">
      <c r="A60" s="74"/>
      <c r="B60" s="75"/>
      <c r="C60" s="75"/>
      <c r="D60" s="75"/>
      <c r="E60" s="75"/>
      <c r="F60" s="75"/>
      <c r="G60" s="75"/>
      <c r="H60" s="75"/>
      <c r="I60" s="75"/>
      <c r="J60" s="75"/>
      <c r="K60" s="75"/>
    </row>
    <row r="61" spans="1:11" ht="12.75">
      <c r="A61" s="83"/>
      <c r="B61" s="84"/>
      <c r="C61" s="84"/>
      <c r="D61" s="84"/>
      <c r="E61" s="84"/>
      <c r="F61" s="84"/>
      <c r="G61" s="84"/>
      <c r="H61" s="84"/>
      <c r="I61" s="84"/>
      <c r="J61" s="84"/>
      <c r="K61" s="84"/>
    </row>
    <row r="62" spans="1:11" ht="12.75">
      <c r="A62" s="71" t="s">
        <v>19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</row>
    <row r="63" spans="1:11" ht="12.75">
      <c r="A63" s="45" t="s">
        <v>85</v>
      </c>
      <c r="B63" s="52">
        <f>SUM('Ingresos Reales'!B58)</f>
        <v>17395356.2</v>
      </c>
      <c r="C63" s="52">
        <f>SUM('Ingresos Reales'!C58)</f>
        <v>19716074</v>
      </c>
      <c r="D63" s="52">
        <f>SUM('Ingresos Reales'!D58)</f>
        <v>15925757</v>
      </c>
      <c r="E63" s="52">
        <f>SUM('Ingresos Reales'!E58)</f>
        <v>16751309</v>
      </c>
      <c r="F63" s="52">
        <f>SUM('Ingresos Reales'!F58)</f>
        <v>18924507.8</v>
      </c>
      <c r="G63" s="52">
        <f>SUM('Ingresos Reales'!G58)</f>
        <v>14716401</v>
      </c>
      <c r="H63" s="52">
        <f>SUM('Ingresos Reales'!H58)</f>
        <v>15507713</v>
      </c>
      <c r="I63" s="52">
        <f>SUM('Ingresos Reales'!I58)</f>
        <v>14053721</v>
      </c>
      <c r="J63" s="52">
        <f>SUM('Ingresos Reales'!J58)</f>
        <v>16370303</v>
      </c>
      <c r="K63" s="52">
        <f aca="true" t="shared" si="10" ref="K63:K71">SUM(B63:J63)</f>
        <v>149361142</v>
      </c>
    </row>
    <row r="64" spans="1:11" ht="12.75">
      <c r="A64" s="45" t="s">
        <v>86</v>
      </c>
      <c r="B64" s="52">
        <f>SUM('Ingresos Reales'!B59)</f>
        <v>1081689</v>
      </c>
      <c r="C64" s="52">
        <f>SUM('Ingresos Reales'!C59)</f>
        <v>1238779</v>
      </c>
      <c r="D64" s="52">
        <f>SUM('Ingresos Reales'!D59)</f>
        <v>2243863</v>
      </c>
      <c r="E64" s="52">
        <f>SUM('Ingresos Reales'!E59)</f>
        <v>1543696</v>
      </c>
      <c r="F64" s="52">
        <f>SUM('Ingresos Reales'!F59)</f>
        <v>1783896</v>
      </c>
      <c r="G64" s="52">
        <f>SUM('Ingresos Reales'!G59)</f>
        <v>1280681</v>
      </c>
      <c r="H64" s="52">
        <f>SUM('Ingresos Reales'!H59)</f>
        <v>1434816</v>
      </c>
      <c r="I64" s="52">
        <f>SUM('Ingresos Reales'!I59)</f>
        <v>1454460</v>
      </c>
      <c r="J64" s="52">
        <f>SUM('Ingresos Reales'!J59)</f>
        <v>1063492</v>
      </c>
      <c r="K64" s="52">
        <f t="shared" si="10"/>
        <v>13125372</v>
      </c>
    </row>
    <row r="65" spans="1:11" ht="12.75">
      <c r="A65" s="45" t="s">
        <v>293</v>
      </c>
      <c r="B65" s="52">
        <f>SUM('Ingresos Reales'!B60)</f>
        <v>0</v>
      </c>
      <c r="C65" s="52">
        <f>SUM('Ingresos Reales'!C60)</f>
        <v>0</v>
      </c>
      <c r="D65" s="52">
        <f>SUM('Ingresos Reales'!D60)</f>
        <v>0</v>
      </c>
      <c r="E65" s="52">
        <f>SUM('Ingresos Reales'!E60)</f>
        <v>0</v>
      </c>
      <c r="F65" s="52">
        <f>SUM('Ingresos Reales'!F60)</f>
        <v>0</v>
      </c>
      <c r="G65" s="52">
        <f>SUM('Ingresos Reales'!G60)</f>
        <v>0</v>
      </c>
      <c r="H65" s="52">
        <f>SUM('Ingresos Reales'!H60)</f>
        <v>0</v>
      </c>
      <c r="I65" s="52">
        <f>SUM('Ingresos Reales'!I60)</f>
        <v>0</v>
      </c>
      <c r="J65" s="52">
        <f>SUM('Ingresos Reales'!J60)</f>
        <v>0</v>
      </c>
      <c r="K65" s="52">
        <f t="shared" si="10"/>
        <v>0</v>
      </c>
    </row>
    <row r="66" spans="1:11" ht="12.75">
      <c r="A66" s="45" t="s">
        <v>217</v>
      </c>
      <c r="B66" s="52">
        <f>SUM('Ingresos Reales'!B61)</f>
        <v>595852</v>
      </c>
      <c r="C66" s="52">
        <f>SUM('Ingresos Reales'!C61)</f>
        <v>3942356</v>
      </c>
      <c r="D66" s="52">
        <f>SUM('Ingresos Reales'!D61)</f>
        <v>4033951</v>
      </c>
      <c r="E66" s="52">
        <f>SUM('Ingresos Reales'!E61)</f>
        <v>3171980</v>
      </c>
      <c r="F66" s="52">
        <f>SUM('Ingresos Reales'!F61)</f>
        <v>2277858</v>
      </c>
      <c r="G66" s="52">
        <f>SUM('Ingresos Reales'!G61)</f>
        <v>901189</v>
      </c>
      <c r="H66" s="52">
        <f>SUM('Ingresos Reales'!H61)</f>
        <v>811779</v>
      </c>
      <c r="I66" s="52">
        <f>SUM('Ingresos Reales'!I61)</f>
        <v>504907</v>
      </c>
      <c r="J66" s="52">
        <f>SUM('Ingresos Reales'!J61)</f>
        <v>683107</v>
      </c>
      <c r="K66" s="52">
        <f t="shared" si="10"/>
        <v>16922979</v>
      </c>
    </row>
    <row r="67" spans="1:11" ht="12.75">
      <c r="A67" s="45" t="s">
        <v>87</v>
      </c>
      <c r="B67" s="52">
        <f>SUM('Ingresos Reales'!B62)</f>
        <v>0</v>
      </c>
      <c r="C67" s="52">
        <f>SUM('Ingresos Reales'!C62)</f>
        <v>0</v>
      </c>
      <c r="D67" s="52">
        <f>SUM('Ingresos Reales'!D62)</f>
        <v>0</v>
      </c>
      <c r="E67" s="52">
        <f>SUM('Ingresos Reales'!E62)</f>
        <v>0</v>
      </c>
      <c r="F67" s="52">
        <f>SUM('Ingresos Reales'!F62)</f>
        <v>0</v>
      </c>
      <c r="G67" s="52">
        <f>SUM('Ingresos Reales'!G62)</f>
        <v>0</v>
      </c>
      <c r="H67" s="52">
        <f>SUM('Ingresos Reales'!H62)</f>
        <v>1126270</v>
      </c>
      <c r="I67" s="52">
        <f>SUM('Ingresos Reales'!I62)</f>
        <v>0</v>
      </c>
      <c r="J67" s="52">
        <f>SUM('Ingresos Reales'!J62)</f>
        <v>0</v>
      </c>
      <c r="K67" s="52">
        <f t="shared" si="10"/>
        <v>1126270</v>
      </c>
    </row>
    <row r="68" spans="1:11" ht="12.75">
      <c r="A68" s="45" t="s">
        <v>218</v>
      </c>
      <c r="B68" s="52">
        <f>SUM('Ingresos Reales'!B63)</f>
        <v>484083</v>
      </c>
      <c r="C68" s="52">
        <f>SUM('Ingresos Reales'!C63)</f>
        <v>557871</v>
      </c>
      <c r="D68" s="52">
        <f>SUM('Ingresos Reales'!D63)</f>
        <v>350517</v>
      </c>
      <c r="E68" s="52">
        <f>SUM('Ingresos Reales'!E63)</f>
        <v>358282</v>
      </c>
      <c r="F68" s="52">
        <f>SUM('Ingresos Reales'!F63)</f>
        <v>384013</v>
      </c>
      <c r="G68" s="52">
        <f>SUM('Ingresos Reales'!G63)</f>
        <v>369676</v>
      </c>
      <c r="H68" s="52">
        <f>SUM('Ingresos Reales'!H63)</f>
        <v>408231</v>
      </c>
      <c r="I68" s="52">
        <f>SUM('Ingresos Reales'!I63)</f>
        <v>354169</v>
      </c>
      <c r="J68" s="52">
        <f>SUM('Ingresos Reales'!J63)</f>
        <v>358034</v>
      </c>
      <c r="K68" s="52">
        <f t="shared" si="10"/>
        <v>3624876</v>
      </c>
    </row>
    <row r="69" spans="1:11" ht="12.75">
      <c r="A69" s="45" t="s">
        <v>267</v>
      </c>
      <c r="B69" s="52">
        <f>SUM('Ingresos Reales'!B64)</f>
        <v>557052</v>
      </c>
      <c r="C69" s="52">
        <f>SUM('Ingresos Reales'!C64)</f>
        <v>501876</v>
      </c>
      <c r="D69" s="52">
        <f>SUM('Ingresos Reales'!D64)</f>
        <v>1094443</v>
      </c>
      <c r="E69" s="52">
        <f>SUM('Ingresos Reales'!E64)</f>
        <v>394002</v>
      </c>
      <c r="F69" s="52">
        <f>SUM('Ingresos Reales'!F64)</f>
        <v>456692</v>
      </c>
      <c r="G69" s="52">
        <f>SUM('Ingresos Reales'!G64)</f>
        <v>333713</v>
      </c>
      <c r="H69" s="52">
        <f>SUM('Ingresos Reales'!H64)</f>
        <v>529365</v>
      </c>
      <c r="I69" s="52">
        <f>SUM('Ingresos Reales'!I64)</f>
        <v>525354</v>
      </c>
      <c r="J69" s="52">
        <f>SUM('Ingresos Reales'!J64)</f>
        <v>553845</v>
      </c>
      <c r="K69" s="52">
        <f t="shared" si="10"/>
        <v>4946342</v>
      </c>
    </row>
    <row r="70" spans="1:11" ht="12.75">
      <c r="A70" s="45" t="s">
        <v>336</v>
      </c>
      <c r="B70" s="52">
        <f>SUM('Ingresos Reales'!B65)</f>
        <v>763511</v>
      </c>
      <c r="C70" s="52">
        <f>SUM('Ingresos Reales'!C65)</f>
        <v>649127</v>
      </c>
      <c r="D70" s="52">
        <f>SUM('Ingresos Reales'!D65)</f>
        <v>649127</v>
      </c>
      <c r="E70" s="52">
        <f>SUM('Ingresos Reales'!E65)</f>
        <v>1214465</v>
      </c>
      <c r="F70" s="52">
        <f>SUM('Ingresos Reales'!F65)</f>
        <v>669950</v>
      </c>
      <c r="G70" s="52">
        <f>SUM('Ingresos Reales'!G65)</f>
        <v>649127</v>
      </c>
      <c r="H70" s="52">
        <f>SUM('Ingresos Reales'!H65)</f>
        <v>734881</v>
      </c>
      <c r="I70" s="52">
        <f>SUM('Ingresos Reales'!I65)</f>
        <v>714841</v>
      </c>
      <c r="J70" s="52">
        <f>SUM('Ingresos Reales'!J65)</f>
        <v>651182</v>
      </c>
      <c r="K70" s="52">
        <f t="shared" si="10"/>
        <v>6696211</v>
      </c>
    </row>
    <row r="71" spans="1:11" ht="12.75">
      <c r="A71" s="45" t="s">
        <v>344</v>
      </c>
      <c r="B71" s="52">
        <f>SUM('Ingresos Reales'!B66)</f>
        <v>1117302</v>
      </c>
      <c r="C71" s="52">
        <f>SUM('Ingresos Reales'!C66)</f>
        <v>1879466</v>
      </c>
      <c r="D71" s="52">
        <f>SUM('Ingresos Reales'!D66)</f>
        <v>746952</v>
      </c>
      <c r="E71" s="52">
        <f>SUM('Ingresos Reales'!E66)</f>
        <v>1923366</v>
      </c>
      <c r="F71" s="52">
        <f>SUM('Ingresos Reales'!F66)</f>
        <v>1548159</v>
      </c>
      <c r="G71" s="52">
        <f>SUM('Ingresos Reales'!G66)</f>
        <v>1417480</v>
      </c>
      <c r="H71" s="52">
        <f>SUM('Ingresos Reales'!H66)</f>
        <v>1531125</v>
      </c>
      <c r="I71" s="52">
        <f>SUM('Ingresos Reales'!I66)</f>
        <v>1457980</v>
      </c>
      <c r="J71" s="52">
        <f>SUM('Ingresos Reales'!J66)</f>
        <v>1436735</v>
      </c>
      <c r="K71" s="52">
        <f t="shared" si="10"/>
        <v>13058565</v>
      </c>
    </row>
    <row r="72" spans="1:11" ht="12.75">
      <c r="A72" s="46" t="s">
        <v>88</v>
      </c>
      <c r="B72" s="53">
        <f>SUM(B63:B71)</f>
        <v>21994845.2</v>
      </c>
      <c r="C72" s="53">
        <f aca="true" t="shared" si="11" ref="C72:K72">SUM(C63:C71)</f>
        <v>28485549</v>
      </c>
      <c r="D72" s="53">
        <f t="shared" si="11"/>
        <v>25044610</v>
      </c>
      <c r="E72" s="53">
        <f t="shared" si="11"/>
        <v>25357100</v>
      </c>
      <c r="F72" s="53">
        <f t="shared" si="11"/>
        <v>26045075.8</v>
      </c>
      <c r="G72" s="53">
        <f t="shared" si="11"/>
        <v>19668267</v>
      </c>
      <c r="H72" s="53">
        <f t="shared" si="11"/>
        <v>22084180</v>
      </c>
      <c r="I72" s="53">
        <f t="shared" si="11"/>
        <v>19065432</v>
      </c>
      <c r="J72" s="53">
        <f t="shared" si="11"/>
        <v>21116698</v>
      </c>
      <c r="K72" s="53">
        <f t="shared" si="11"/>
        <v>208861757</v>
      </c>
    </row>
    <row r="73" spans="1:11" ht="12.75">
      <c r="A73" s="47" t="s">
        <v>182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</row>
    <row r="74" spans="1:11" ht="12.75">
      <c r="A74" s="48" t="s">
        <v>268</v>
      </c>
      <c r="B74" s="52">
        <f>SUM('Ingresos Reales'!B68)</f>
        <v>1164119.99</v>
      </c>
      <c r="C74" s="52">
        <f>SUM('Ingresos Reales'!C68)</f>
        <v>1164119.99</v>
      </c>
      <c r="D74" s="52">
        <f>SUM('Ingresos Reales'!D68)</f>
        <v>1164119.99</v>
      </c>
      <c r="E74" s="52">
        <f>SUM('Ingresos Reales'!E68)</f>
        <v>1164119.99</v>
      </c>
      <c r="F74" s="52">
        <f>SUM('Ingresos Reales'!F68)</f>
        <v>1164119.99</v>
      </c>
      <c r="G74" s="52">
        <f>SUM('Ingresos Reales'!G68)</f>
        <v>1164119.99</v>
      </c>
      <c r="H74" s="52">
        <f>SUM('Ingresos Reales'!H68)</f>
        <v>1164119.99</v>
      </c>
      <c r="I74" s="52">
        <f>SUM('Ingresos Reales'!I68)</f>
        <v>1164119.99</v>
      </c>
      <c r="J74" s="52">
        <f>SUM('Ingresos Reales'!J68)</f>
        <v>1164119.99</v>
      </c>
      <c r="K74" s="52">
        <f>SUM(B74:J74)</f>
        <v>10477079.91</v>
      </c>
    </row>
    <row r="75" spans="1:11" ht="12.75">
      <c r="A75" s="48" t="s">
        <v>370</v>
      </c>
      <c r="B75" s="52">
        <f>SUM('Ingresos Reales'!B69)</f>
        <v>0</v>
      </c>
      <c r="C75" s="52">
        <f>SUM('Ingresos Reales'!C69)</f>
        <v>0</v>
      </c>
      <c r="D75" s="52">
        <f>SUM('Ingresos Reales'!D69)</f>
        <v>0</v>
      </c>
      <c r="E75" s="52">
        <f>SUM('Ingresos Reales'!E69)</f>
        <v>0</v>
      </c>
      <c r="F75" s="52">
        <f>SUM('Ingresos Reales'!F69)</f>
        <v>8926</v>
      </c>
      <c r="G75" s="52">
        <f>SUM('Ingresos Reales'!G69)</f>
        <v>24427.06</v>
      </c>
      <c r="H75" s="52">
        <f>SUM('Ingresos Reales'!H69)</f>
        <v>24525.64</v>
      </c>
      <c r="I75" s="52">
        <f>SUM('Ingresos Reales'!I69)</f>
        <v>20761.92</v>
      </c>
      <c r="J75" s="52">
        <f>SUM('Ingresos Reales'!J69)</f>
        <v>8585.17</v>
      </c>
      <c r="K75" s="52">
        <f>SUM(B75:J75)</f>
        <v>87225.79</v>
      </c>
    </row>
    <row r="76" spans="1:11" ht="12.75">
      <c r="A76" s="48" t="s">
        <v>371</v>
      </c>
      <c r="B76" s="52">
        <f>SUM('Ingresos Reales'!B70)</f>
        <v>883.44</v>
      </c>
      <c r="C76" s="52">
        <f>SUM('Ingresos Reales'!C70)</f>
        <v>853.3</v>
      </c>
      <c r="D76" s="52">
        <f>SUM('Ingresos Reales'!D70)</f>
        <v>1005.77</v>
      </c>
      <c r="E76" s="52">
        <f>SUM('Ingresos Reales'!E70)</f>
        <v>914.36</v>
      </c>
      <c r="F76" s="52">
        <f>SUM('Ingresos Reales'!F70)</f>
        <v>945.01</v>
      </c>
      <c r="G76" s="52">
        <f>SUM('Ingresos Reales'!G70)</f>
        <v>914.44</v>
      </c>
      <c r="H76" s="52">
        <f>SUM('Ingresos Reales'!H70)</f>
        <v>914.42</v>
      </c>
      <c r="I76" s="52">
        <f>SUM('Ingresos Reales'!I70)</f>
        <v>975.39</v>
      </c>
      <c r="J76" s="52">
        <f>SUM('Ingresos Reales'!J70)</f>
        <v>457.34</v>
      </c>
      <c r="K76" s="52">
        <f>SUM(B76:J76)</f>
        <v>7863.47</v>
      </c>
    </row>
    <row r="77" spans="1:11" ht="12.75">
      <c r="A77" s="48" t="s">
        <v>372</v>
      </c>
      <c r="B77" s="52">
        <f>SUM('Ingresos Reales'!B71)</f>
        <v>10842.89</v>
      </c>
      <c r="C77" s="52">
        <f>SUM('Ingresos Reales'!C71)</f>
        <v>10504.04</v>
      </c>
      <c r="D77" s="52">
        <f>SUM('Ingresos Reales'!D71)</f>
        <v>12422.48</v>
      </c>
      <c r="E77" s="52">
        <f>SUM('Ingresos Reales'!E71)</f>
        <v>11334.51</v>
      </c>
      <c r="F77" s="52">
        <f>SUM('Ingresos Reales'!F71)</f>
        <v>9150.76</v>
      </c>
      <c r="G77" s="52">
        <f>SUM('Ingresos Reales'!G71)</f>
        <v>11527.7</v>
      </c>
      <c r="H77" s="52">
        <f>SUM('Ingresos Reales'!H71)</f>
        <v>11566.77</v>
      </c>
      <c r="I77" s="52">
        <f>SUM('Ingresos Reales'!I71)</f>
        <v>12381.18</v>
      </c>
      <c r="J77" s="52">
        <f>SUM('Ingresos Reales'!J71)</f>
        <v>5819.16</v>
      </c>
      <c r="K77" s="52">
        <f>SUM(B77:J77)</f>
        <v>95549.49000000002</v>
      </c>
    </row>
    <row r="78" spans="1:11" ht="12.75">
      <c r="A78" s="48" t="s">
        <v>465</v>
      </c>
      <c r="B78" s="52">
        <f>SUM('Ingresos Reales'!B72)</f>
        <v>0</v>
      </c>
      <c r="C78" s="52">
        <f>SUM('Ingresos Reales'!C72)</f>
        <v>0</v>
      </c>
      <c r="D78" s="52">
        <f>SUM('Ingresos Reales'!D72)</f>
        <v>5809.56</v>
      </c>
      <c r="E78" s="52">
        <f>SUM('Ingresos Reales'!E72)</f>
        <v>0</v>
      </c>
      <c r="F78" s="52">
        <f>SUM('Ingresos Reales'!F72)</f>
        <v>0</v>
      </c>
      <c r="G78" s="52">
        <f>SUM('Ingresos Reales'!G72)</f>
        <v>1271.81</v>
      </c>
      <c r="H78" s="52">
        <f>SUM('Ingresos Reales'!H72)</f>
        <v>957.36</v>
      </c>
      <c r="I78" s="52">
        <f>SUM('Ingresos Reales'!I72)</f>
        <v>1471.2</v>
      </c>
      <c r="J78" s="52">
        <f>SUM('Ingresos Reales'!J72)</f>
        <v>0</v>
      </c>
      <c r="K78" s="52">
        <f>SUM(B78:J78)</f>
        <v>9509.93</v>
      </c>
    </row>
    <row r="79" spans="1:11" ht="12.75">
      <c r="A79" s="46" t="s">
        <v>269</v>
      </c>
      <c r="B79" s="53">
        <f>SUM(B74:B78)</f>
        <v>1175846.3199999998</v>
      </c>
      <c r="C79" s="53">
        <f aca="true" t="shared" si="12" ref="C79:K79">SUM(C74:C78)</f>
        <v>1175477.33</v>
      </c>
      <c r="D79" s="53">
        <f t="shared" si="12"/>
        <v>1183357.8</v>
      </c>
      <c r="E79" s="53">
        <f t="shared" si="12"/>
        <v>1176368.86</v>
      </c>
      <c r="F79" s="53">
        <f t="shared" si="12"/>
        <v>1183141.76</v>
      </c>
      <c r="G79" s="53">
        <f t="shared" si="12"/>
        <v>1202261</v>
      </c>
      <c r="H79" s="53">
        <f t="shared" si="12"/>
        <v>1202084.18</v>
      </c>
      <c r="I79" s="53">
        <f t="shared" si="12"/>
        <v>1199709.6799999997</v>
      </c>
      <c r="J79" s="53">
        <f t="shared" si="12"/>
        <v>1178981.66</v>
      </c>
      <c r="K79" s="53">
        <f t="shared" si="12"/>
        <v>10677228.59</v>
      </c>
    </row>
    <row r="80" spans="1:11" ht="12.75">
      <c r="A80" s="47" t="s">
        <v>121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</row>
    <row r="81" spans="1:11" ht="12.75">
      <c r="A81" s="48" t="s">
        <v>268</v>
      </c>
      <c r="B81" s="52">
        <f>SUM('Ingresos Reales'!B74)</f>
        <v>13994236.14</v>
      </c>
      <c r="C81" s="52">
        <f>SUM('Ingresos Reales'!C74)</f>
        <v>15157514.14</v>
      </c>
      <c r="D81" s="52">
        <f>SUM('Ingresos Reales'!D74)</f>
        <v>14575875.14</v>
      </c>
      <c r="E81" s="52">
        <f>SUM('Ingresos Reales'!E74)</f>
        <v>14575875.14</v>
      </c>
      <c r="F81" s="52">
        <f>SUM('Ingresos Reales'!F74)</f>
        <v>14575875.14</v>
      </c>
      <c r="G81" s="52">
        <f>SUM('Ingresos Reales'!G74)</f>
        <v>14575875.14</v>
      </c>
      <c r="H81" s="52">
        <f>SUM('Ingresos Reales'!H74)</f>
        <v>14575875.14</v>
      </c>
      <c r="I81" s="52">
        <f>SUM('Ingresos Reales'!I74)</f>
        <v>14575875.14</v>
      </c>
      <c r="J81" s="52">
        <f>SUM('Ingresos Reales'!J74)</f>
        <v>14575875.14</v>
      </c>
      <c r="K81" s="52">
        <f>SUM(B81:J81)</f>
        <v>131182876.26</v>
      </c>
    </row>
    <row r="82" spans="1:11" ht="12.75">
      <c r="A82" s="48" t="s">
        <v>373</v>
      </c>
      <c r="B82" s="52">
        <f>SUM('Ingresos Reales'!B75)</f>
        <v>0</v>
      </c>
      <c r="C82" s="52">
        <f>SUM('Ingresos Reales'!C75)</f>
        <v>0</v>
      </c>
      <c r="D82" s="52">
        <f>SUM('Ingresos Reales'!D75)</f>
        <v>0</v>
      </c>
      <c r="E82" s="52">
        <f>SUM('Ingresos Reales'!E75)</f>
        <v>0</v>
      </c>
      <c r="F82" s="52">
        <f>SUM('Ingresos Reales'!F75)</f>
        <v>0</v>
      </c>
      <c r="G82" s="52">
        <f>SUM('Ingresos Reales'!G75)</f>
        <v>0</v>
      </c>
      <c r="H82" s="52">
        <f>SUM('Ingresos Reales'!H75)</f>
        <v>0</v>
      </c>
      <c r="I82" s="52">
        <f>SUM('Ingresos Reales'!I75)</f>
        <v>0</v>
      </c>
      <c r="J82" s="52">
        <f>SUM('Ingresos Reales'!J75)</f>
        <v>0</v>
      </c>
      <c r="K82" s="52">
        <f>SUM(B82:J82)</f>
        <v>0</v>
      </c>
    </row>
    <row r="83" spans="1:11" ht="12.75">
      <c r="A83" s="48" t="s">
        <v>374</v>
      </c>
      <c r="B83" s="52">
        <f>SUM('Ingresos Reales'!B76)</f>
        <v>553.31</v>
      </c>
      <c r="C83" s="52">
        <f>SUM('Ingresos Reales'!C76)</f>
        <v>533.34</v>
      </c>
      <c r="D83" s="52">
        <f>SUM('Ingresos Reales'!D76)</f>
        <v>1040.59</v>
      </c>
      <c r="E83" s="52">
        <f>SUM('Ingresos Reales'!E76)</f>
        <v>1029.31</v>
      </c>
      <c r="F83" s="52">
        <f>SUM('Ingresos Reales'!F76)</f>
        <v>1064.21</v>
      </c>
      <c r="G83" s="52">
        <f>SUM('Ingresos Reales'!G76)</f>
        <v>1030.28</v>
      </c>
      <c r="H83" s="52">
        <f>SUM('Ingresos Reales'!H76)</f>
        <v>973.11</v>
      </c>
      <c r="I83" s="52">
        <f>SUM('Ingresos Reales'!I76)</f>
        <v>1025.75</v>
      </c>
      <c r="J83" s="52">
        <f>SUM('Ingresos Reales'!J76)</f>
        <v>480.77</v>
      </c>
      <c r="K83" s="52">
        <f>SUM(B83:J83)</f>
        <v>7730.67</v>
      </c>
    </row>
    <row r="84" spans="1:11" ht="12.75">
      <c r="A84" s="48" t="s">
        <v>375</v>
      </c>
      <c r="B84" s="52">
        <f>SUM('Ingresos Reales'!B77)</f>
        <v>25757.49</v>
      </c>
      <c r="C84" s="52">
        <f>SUM('Ingresos Reales'!C77)</f>
        <v>15372.75</v>
      </c>
      <c r="D84" s="52">
        <f>SUM('Ingresos Reales'!D77)</f>
        <v>11986.69</v>
      </c>
      <c r="E84" s="52">
        <f>SUM('Ingresos Reales'!E77)</f>
        <v>11330.85</v>
      </c>
      <c r="F84" s="52">
        <f>SUM('Ingresos Reales'!F77)</f>
        <v>11749.82</v>
      </c>
      <c r="G84" s="52">
        <f>SUM('Ingresos Reales'!G77)</f>
        <v>11410.1</v>
      </c>
      <c r="H84" s="52">
        <f>SUM('Ingresos Reales'!H77)</f>
        <v>10309.8</v>
      </c>
      <c r="I84" s="52">
        <f>SUM('Ingresos Reales'!I77)</f>
        <v>5206.27</v>
      </c>
      <c r="J84" s="52">
        <f>SUM('Ingresos Reales'!J77)</f>
        <v>2445.91</v>
      </c>
      <c r="K84" s="52">
        <f>SUM(B84:J84)</f>
        <v>105569.68000000002</v>
      </c>
    </row>
    <row r="85" spans="1:11" ht="12.75">
      <c r="A85" s="48" t="s">
        <v>466</v>
      </c>
      <c r="B85" s="52">
        <f>SUM('Ingresos Reales'!B78)</f>
        <v>0</v>
      </c>
      <c r="C85" s="52">
        <f>SUM('Ingresos Reales'!C78)</f>
        <v>0</v>
      </c>
      <c r="D85" s="52">
        <f>SUM('Ingresos Reales'!D78)</f>
        <v>16721.14</v>
      </c>
      <c r="E85" s="52">
        <f>SUM('Ingresos Reales'!E78)</f>
        <v>33664.98</v>
      </c>
      <c r="F85" s="52">
        <f>SUM('Ingresos Reales'!F78)</f>
        <v>0</v>
      </c>
      <c r="G85" s="52">
        <f>SUM('Ingresos Reales'!G78)</f>
        <v>36353.7</v>
      </c>
      <c r="H85" s="52">
        <f>SUM('Ingresos Reales'!H78)</f>
        <v>5396.1</v>
      </c>
      <c r="I85" s="52">
        <f>SUM('Ingresos Reales'!I78)</f>
        <v>8451.17</v>
      </c>
      <c r="J85" s="52">
        <f>SUM('Ingresos Reales'!J78)</f>
        <v>0</v>
      </c>
      <c r="K85" s="52">
        <f>SUM(B85:J85)</f>
        <v>100587.09000000001</v>
      </c>
    </row>
    <row r="86" spans="1:11" ht="12.75">
      <c r="A86" s="46" t="s">
        <v>270</v>
      </c>
      <c r="B86" s="53">
        <f>SUM(B81:B85)</f>
        <v>14020546.940000001</v>
      </c>
      <c r="C86" s="53">
        <f aca="true" t="shared" si="13" ref="C86:K86">SUM(C81:C85)</f>
        <v>15173420.23</v>
      </c>
      <c r="D86" s="53">
        <f t="shared" si="13"/>
        <v>14605623.56</v>
      </c>
      <c r="E86" s="53">
        <f t="shared" si="13"/>
        <v>14621900.280000001</v>
      </c>
      <c r="F86" s="53">
        <f t="shared" si="13"/>
        <v>14588689.170000002</v>
      </c>
      <c r="G86" s="53">
        <f t="shared" si="13"/>
        <v>14624669.219999999</v>
      </c>
      <c r="H86" s="53">
        <f t="shared" si="13"/>
        <v>14592554.15</v>
      </c>
      <c r="I86" s="53">
        <f t="shared" si="13"/>
        <v>14590558.33</v>
      </c>
      <c r="J86" s="53">
        <f t="shared" si="13"/>
        <v>14578801.82</v>
      </c>
      <c r="K86" s="53">
        <f t="shared" si="13"/>
        <v>131396763.70000002</v>
      </c>
    </row>
    <row r="87" spans="1:12" ht="12.75">
      <c r="A87" s="47" t="s">
        <v>271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31"/>
    </row>
    <row r="88" spans="1:12" ht="12.75">
      <c r="A88" s="48" t="s">
        <v>219</v>
      </c>
      <c r="B88" s="52">
        <f>SUM('Ingresos Reales'!B79)</f>
        <v>2544209.98</v>
      </c>
      <c r="C88" s="52">
        <f>SUM('Ingresos Reales'!C79)</f>
        <v>0</v>
      </c>
      <c r="D88" s="52">
        <f>SUM('Ingresos Reales'!D79)</f>
        <v>0</v>
      </c>
      <c r="E88" s="52">
        <f>SUM('Ingresos Reales'!E79)</f>
        <v>0</v>
      </c>
      <c r="F88" s="52">
        <f>SUM('Ingresos Reales'!F79)</f>
        <v>0</v>
      </c>
      <c r="G88" s="52">
        <f>SUM('Ingresos Reales'!G79)</f>
        <v>0</v>
      </c>
      <c r="H88" s="52">
        <f>SUM('Ingresos Reales'!H79)</f>
        <v>9441.78</v>
      </c>
      <c r="I88" s="52">
        <f>SUM('Ingresos Reales'!I79)</f>
        <v>0</v>
      </c>
      <c r="J88" s="52">
        <f>SUM('Ingresos Reales'!J79)</f>
        <v>0</v>
      </c>
      <c r="K88" s="52">
        <f>SUM(B88:J88)</f>
        <v>2553651.76</v>
      </c>
      <c r="L88" s="31"/>
    </row>
    <row r="89" spans="1:12" ht="12.75">
      <c r="A89" s="46" t="s">
        <v>272</v>
      </c>
      <c r="B89" s="53">
        <f>SUM(B88)</f>
        <v>2544209.98</v>
      </c>
      <c r="C89" s="53">
        <f aca="true" t="shared" si="14" ref="C89:K89">SUM(C88)</f>
        <v>0</v>
      </c>
      <c r="D89" s="53">
        <f t="shared" si="14"/>
        <v>0</v>
      </c>
      <c r="E89" s="53">
        <f t="shared" si="14"/>
        <v>0</v>
      </c>
      <c r="F89" s="53">
        <f t="shared" si="14"/>
        <v>0</v>
      </c>
      <c r="G89" s="53">
        <f t="shared" si="14"/>
        <v>0</v>
      </c>
      <c r="H89" s="53">
        <f t="shared" si="14"/>
        <v>9441.78</v>
      </c>
      <c r="I89" s="53">
        <f t="shared" si="14"/>
        <v>0</v>
      </c>
      <c r="J89" s="53">
        <f t="shared" si="14"/>
        <v>0</v>
      </c>
      <c r="K89" s="53">
        <f t="shared" si="14"/>
        <v>2553651.76</v>
      </c>
      <c r="L89" s="31"/>
    </row>
    <row r="90" spans="1:12" ht="12.75">
      <c r="A90" s="47" t="s">
        <v>146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31"/>
    </row>
    <row r="91" spans="1:12" s="1" customFormat="1" ht="12.75">
      <c r="A91" s="48" t="s">
        <v>200</v>
      </c>
      <c r="B91" s="52">
        <f>SUM('Ingresos Reales'!B82)</f>
        <v>2350000</v>
      </c>
      <c r="C91" s="52">
        <f>SUM('Ingresos Reales'!C82)</f>
        <v>0</v>
      </c>
      <c r="D91" s="52">
        <f>SUM('Ingresos Reales'!D82)</f>
        <v>0</v>
      </c>
      <c r="E91" s="52">
        <f>SUM('Ingresos Reales'!E82)</f>
        <v>0</v>
      </c>
      <c r="F91" s="52">
        <f>SUM('Ingresos Reales'!F82)</f>
        <v>0</v>
      </c>
      <c r="G91" s="52">
        <f>SUM('Ingresos Reales'!G82)</f>
        <v>0</v>
      </c>
      <c r="H91" s="52">
        <f>SUM('Ingresos Reales'!H82)</f>
        <v>0</v>
      </c>
      <c r="I91" s="52">
        <f>SUM('Ingresos Reales'!I82)</f>
        <v>0</v>
      </c>
      <c r="J91" s="52">
        <f>SUM('Ingresos Reales'!J82)</f>
        <v>0</v>
      </c>
      <c r="K91" s="52">
        <f aca="true" t="shared" si="15" ref="K91:K110">SUM(B91:J91)</f>
        <v>2350000</v>
      </c>
      <c r="L91" s="57"/>
    </row>
    <row r="92" spans="1:12" ht="12.75">
      <c r="A92" s="48" t="s">
        <v>194</v>
      </c>
      <c r="B92" s="52">
        <f>SUM('Ingresos Reales'!B83)</f>
        <v>0</v>
      </c>
      <c r="C92" s="52">
        <f>SUM('Ingresos Reales'!C83)</f>
        <v>0</v>
      </c>
      <c r="D92" s="52">
        <f>SUM('Ingresos Reales'!D83)</f>
        <v>0</v>
      </c>
      <c r="E92" s="52">
        <f>SUM('Ingresos Reales'!E83)</f>
        <v>0</v>
      </c>
      <c r="F92" s="52">
        <f>SUM('Ingresos Reales'!F83)</f>
        <v>0</v>
      </c>
      <c r="G92" s="52">
        <f>SUM('Ingresos Reales'!G83)</f>
        <v>0</v>
      </c>
      <c r="H92" s="52">
        <f>SUM('Ingresos Reales'!H83)</f>
        <v>0</v>
      </c>
      <c r="I92" s="52">
        <f>SUM('Ingresos Reales'!I83)</f>
        <v>0</v>
      </c>
      <c r="J92" s="52">
        <f>SUM('Ingresos Reales'!J83)</f>
        <v>0</v>
      </c>
      <c r="K92" s="52">
        <f t="shared" si="15"/>
        <v>0</v>
      </c>
      <c r="L92" s="31"/>
    </row>
    <row r="93" spans="1:12" ht="12.75">
      <c r="A93" s="48" t="s">
        <v>201</v>
      </c>
      <c r="B93" s="52">
        <f>SUM('Ingresos Reales'!B84)</f>
        <v>0</v>
      </c>
      <c r="C93" s="52">
        <f>SUM('Ingresos Reales'!C84)</f>
        <v>0</v>
      </c>
      <c r="D93" s="52">
        <f>SUM('Ingresos Reales'!D84)</f>
        <v>0</v>
      </c>
      <c r="E93" s="52">
        <f>SUM('Ingresos Reales'!E84)</f>
        <v>0</v>
      </c>
      <c r="F93" s="52">
        <f>SUM('Ingresos Reales'!F84)</f>
        <v>0</v>
      </c>
      <c r="G93" s="52">
        <f>SUM('Ingresos Reales'!G84)</f>
        <v>0</v>
      </c>
      <c r="H93" s="52">
        <f>SUM('Ingresos Reales'!H84)</f>
        <v>0</v>
      </c>
      <c r="I93" s="52">
        <f>SUM('Ingresos Reales'!I84)</f>
        <v>0</v>
      </c>
      <c r="J93" s="52">
        <f>SUM('Ingresos Reales'!J84)</f>
        <v>0</v>
      </c>
      <c r="K93" s="52">
        <f t="shared" si="15"/>
        <v>0</v>
      </c>
      <c r="L93" s="31"/>
    </row>
    <row r="94" spans="1:12" ht="12.75">
      <c r="A94" s="48" t="s">
        <v>202</v>
      </c>
      <c r="B94" s="52">
        <f>SUM('Ingresos Reales'!B85)</f>
        <v>0</v>
      </c>
      <c r="C94" s="52">
        <f>SUM('Ingresos Reales'!C85)</f>
        <v>0</v>
      </c>
      <c r="D94" s="52">
        <f>SUM('Ingresos Reales'!D85)</f>
        <v>0</v>
      </c>
      <c r="E94" s="52">
        <f>SUM('Ingresos Reales'!E85)</f>
        <v>0</v>
      </c>
      <c r="F94" s="52">
        <f>SUM('Ingresos Reales'!F85)</f>
        <v>0</v>
      </c>
      <c r="G94" s="52">
        <f>SUM('Ingresos Reales'!G85)</f>
        <v>0</v>
      </c>
      <c r="H94" s="52">
        <f>SUM('Ingresos Reales'!H85)</f>
        <v>0</v>
      </c>
      <c r="I94" s="52">
        <f>SUM('Ingresos Reales'!I85)</f>
        <v>0</v>
      </c>
      <c r="J94" s="52">
        <f>SUM('Ingresos Reales'!J85)</f>
        <v>0</v>
      </c>
      <c r="K94" s="52">
        <f t="shared" si="15"/>
        <v>0</v>
      </c>
      <c r="L94" s="31"/>
    </row>
    <row r="95" spans="1:12" ht="12.75">
      <c r="A95" s="48" t="s">
        <v>273</v>
      </c>
      <c r="B95" s="52">
        <f>SUM('Ingresos Reales'!B86)</f>
        <v>0</v>
      </c>
      <c r="C95" s="52">
        <f>SUM('Ingresos Reales'!C86)</f>
        <v>0</v>
      </c>
      <c r="D95" s="52">
        <f>SUM('Ingresos Reales'!D86)</f>
        <v>0</v>
      </c>
      <c r="E95" s="52">
        <f>SUM('Ingresos Reales'!E86)</f>
        <v>0</v>
      </c>
      <c r="F95" s="52">
        <f>SUM('Ingresos Reales'!F86)</f>
        <v>0</v>
      </c>
      <c r="G95" s="52">
        <f>SUM('Ingresos Reales'!G86)</f>
        <v>0</v>
      </c>
      <c r="H95" s="52">
        <f>SUM('Ingresos Reales'!H86)</f>
        <v>0</v>
      </c>
      <c r="I95" s="52">
        <f>SUM('Ingresos Reales'!I86)</f>
        <v>0</v>
      </c>
      <c r="J95" s="52">
        <f>SUM('Ingresos Reales'!J86)</f>
        <v>0</v>
      </c>
      <c r="K95" s="52">
        <f t="shared" si="15"/>
        <v>0</v>
      </c>
      <c r="L95" s="31"/>
    </row>
    <row r="96" spans="1:12" ht="12.75">
      <c r="A96" s="48" t="s">
        <v>274</v>
      </c>
      <c r="B96" s="52">
        <f>SUM('Ingresos Reales'!B87)</f>
        <v>0</v>
      </c>
      <c r="C96" s="52">
        <f>SUM('Ingresos Reales'!C87)</f>
        <v>0</v>
      </c>
      <c r="D96" s="52">
        <f>SUM('Ingresos Reales'!D87)</f>
        <v>0</v>
      </c>
      <c r="E96" s="52">
        <f>SUM('Ingresos Reales'!E87)</f>
        <v>0</v>
      </c>
      <c r="F96" s="52">
        <f>SUM('Ingresos Reales'!F87)</f>
        <v>0</v>
      </c>
      <c r="G96" s="52">
        <f>SUM('Ingresos Reales'!G87)</f>
        <v>0</v>
      </c>
      <c r="H96" s="52">
        <f>SUM('Ingresos Reales'!H87)</f>
        <v>0</v>
      </c>
      <c r="I96" s="52">
        <f>SUM('Ingresos Reales'!I87)</f>
        <v>0</v>
      </c>
      <c r="J96" s="52">
        <f>SUM('Ingresos Reales'!J87)</f>
        <v>0</v>
      </c>
      <c r="K96" s="52">
        <f t="shared" si="15"/>
        <v>0</v>
      </c>
      <c r="L96" s="31"/>
    </row>
    <row r="97" spans="1:12" ht="12.75">
      <c r="A97" s="8" t="s">
        <v>318</v>
      </c>
      <c r="B97" s="52">
        <f>SUM('Ingresos Reales'!B88)</f>
        <v>0</v>
      </c>
      <c r="C97" s="52">
        <f>SUM('Ingresos Reales'!C88)</f>
        <v>0</v>
      </c>
      <c r="D97" s="52">
        <f>SUM('Ingresos Reales'!D88)</f>
        <v>0</v>
      </c>
      <c r="E97" s="52">
        <f>SUM('Ingresos Reales'!E88)</f>
        <v>0</v>
      </c>
      <c r="F97" s="52">
        <f>SUM('Ingresos Reales'!F88)</f>
        <v>0</v>
      </c>
      <c r="G97" s="52">
        <f>SUM('Ingresos Reales'!G88)</f>
        <v>0</v>
      </c>
      <c r="H97" s="52">
        <f>SUM('Ingresos Reales'!H88)</f>
        <v>0</v>
      </c>
      <c r="I97" s="52">
        <f>SUM('Ingresos Reales'!I88)</f>
        <v>0</v>
      </c>
      <c r="J97" s="52">
        <f>SUM('Ingresos Reales'!J88)</f>
        <v>0</v>
      </c>
      <c r="K97" s="52">
        <f t="shared" si="15"/>
        <v>0</v>
      </c>
      <c r="L97" s="31"/>
    </row>
    <row r="98" spans="1:12" ht="12.75">
      <c r="A98" s="8" t="s">
        <v>326</v>
      </c>
      <c r="B98" s="52">
        <f>SUM('Ingresos Reales'!B89)</f>
        <v>0</v>
      </c>
      <c r="C98" s="52">
        <f>SUM('Ingresos Reales'!C89)</f>
        <v>0</v>
      </c>
      <c r="D98" s="52">
        <f>SUM('Ingresos Reales'!D89)</f>
        <v>0</v>
      </c>
      <c r="E98" s="52">
        <f>SUM('Ingresos Reales'!E89)</f>
        <v>0</v>
      </c>
      <c r="F98" s="52">
        <f>SUM('Ingresos Reales'!F89)</f>
        <v>0</v>
      </c>
      <c r="G98" s="52">
        <f>SUM('Ingresos Reales'!G89)</f>
        <v>0</v>
      </c>
      <c r="H98" s="52">
        <f>SUM('Ingresos Reales'!H89)</f>
        <v>0</v>
      </c>
      <c r="I98" s="52">
        <f>SUM('Ingresos Reales'!I89)</f>
        <v>0</v>
      </c>
      <c r="J98" s="52">
        <f>SUM('Ingresos Reales'!J89)</f>
        <v>0</v>
      </c>
      <c r="K98" s="52">
        <f t="shared" si="15"/>
        <v>0</v>
      </c>
      <c r="L98" s="31"/>
    </row>
    <row r="99" spans="1:12" ht="12.75">
      <c r="A99" s="8" t="s">
        <v>325</v>
      </c>
      <c r="B99" s="52">
        <f>SUM('Ingresos Reales'!B90)</f>
        <v>0</v>
      </c>
      <c r="C99" s="52">
        <f>SUM('Ingresos Reales'!C90)</f>
        <v>0</v>
      </c>
      <c r="D99" s="52">
        <f>SUM('Ingresos Reales'!D90)</f>
        <v>0</v>
      </c>
      <c r="E99" s="52">
        <f>SUM('Ingresos Reales'!E90)</f>
        <v>0</v>
      </c>
      <c r="F99" s="52">
        <f>SUM('Ingresos Reales'!F90)</f>
        <v>0</v>
      </c>
      <c r="G99" s="52">
        <f>SUM('Ingresos Reales'!G90)</f>
        <v>0</v>
      </c>
      <c r="H99" s="52">
        <f>SUM('Ingresos Reales'!H90)</f>
        <v>0</v>
      </c>
      <c r="I99" s="52">
        <f>SUM('Ingresos Reales'!I90)</f>
        <v>0</v>
      </c>
      <c r="J99" s="52">
        <f>SUM('Ingresos Reales'!J90)</f>
        <v>0</v>
      </c>
      <c r="K99" s="52">
        <f t="shared" si="15"/>
        <v>0</v>
      </c>
      <c r="L99" s="31"/>
    </row>
    <row r="100" spans="1:12" ht="12.75">
      <c r="A100" s="8" t="s">
        <v>323</v>
      </c>
      <c r="B100" s="52">
        <f>SUM('Ingresos Reales'!B91)</f>
        <v>0</v>
      </c>
      <c r="C100" s="52">
        <f>SUM('Ingresos Reales'!C91)</f>
        <v>0</v>
      </c>
      <c r="D100" s="52">
        <f>SUM('Ingresos Reales'!D91)</f>
        <v>0</v>
      </c>
      <c r="E100" s="52">
        <f>SUM('Ingresos Reales'!E91)</f>
        <v>0</v>
      </c>
      <c r="F100" s="52">
        <f>SUM('Ingresos Reales'!F91)</f>
        <v>0</v>
      </c>
      <c r="G100" s="52">
        <f>SUM('Ingresos Reales'!G91)</f>
        <v>0</v>
      </c>
      <c r="H100" s="52">
        <f>SUM('Ingresos Reales'!H91)</f>
        <v>0</v>
      </c>
      <c r="I100" s="52">
        <f>SUM('Ingresos Reales'!I91)</f>
        <v>0</v>
      </c>
      <c r="J100" s="52">
        <f>SUM('Ingresos Reales'!J91)</f>
        <v>0</v>
      </c>
      <c r="K100" s="52">
        <f t="shared" si="15"/>
        <v>0</v>
      </c>
      <c r="L100" s="31"/>
    </row>
    <row r="101" spans="1:12" ht="12.75">
      <c r="A101" s="48" t="s">
        <v>278</v>
      </c>
      <c r="B101" s="52">
        <f>SUM('Ingresos Reales'!B92)</f>
        <v>95203.95</v>
      </c>
      <c r="C101" s="52">
        <f>SUM('Ingresos Reales'!C92)</f>
        <v>0</v>
      </c>
      <c r="D101" s="52">
        <f>SUM('Ingresos Reales'!D92)</f>
        <v>0</v>
      </c>
      <c r="E101" s="52">
        <f>SUM('Ingresos Reales'!E92)</f>
        <v>0</v>
      </c>
      <c r="F101" s="52">
        <f>SUM('Ingresos Reales'!F92)</f>
        <v>0</v>
      </c>
      <c r="G101" s="52">
        <f>SUM('Ingresos Reales'!G92)</f>
        <v>1304223.61</v>
      </c>
      <c r="H101" s="52">
        <f>SUM('Ingresos Reales'!H92)</f>
        <v>0</v>
      </c>
      <c r="I101" s="52">
        <f>SUM('Ingresos Reales'!I92)</f>
        <v>0</v>
      </c>
      <c r="J101" s="52">
        <f>SUM('Ingresos Reales'!J92)</f>
        <v>0</v>
      </c>
      <c r="K101" s="52">
        <f t="shared" si="15"/>
        <v>1399427.56</v>
      </c>
      <c r="L101" s="31"/>
    </row>
    <row r="102" spans="1:12" ht="12.75">
      <c r="A102" s="8" t="s">
        <v>320</v>
      </c>
      <c r="B102" s="52">
        <f>SUM('Ingresos Reales'!B93)</f>
        <v>0</v>
      </c>
      <c r="C102" s="52">
        <f>SUM('Ingresos Reales'!C93)</f>
        <v>0</v>
      </c>
      <c r="D102" s="52">
        <f>SUM('Ingresos Reales'!D93)</f>
        <v>0</v>
      </c>
      <c r="E102" s="52">
        <f>SUM('Ingresos Reales'!E93)</f>
        <v>0</v>
      </c>
      <c r="F102" s="52">
        <f>SUM('Ingresos Reales'!F93)</f>
        <v>0</v>
      </c>
      <c r="G102" s="52">
        <f>SUM('Ingresos Reales'!G93)</f>
        <v>0</v>
      </c>
      <c r="H102" s="52">
        <f>SUM('Ingresos Reales'!H93)</f>
        <v>0</v>
      </c>
      <c r="I102" s="52">
        <f>SUM('Ingresos Reales'!I93)</f>
        <v>0</v>
      </c>
      <c r="J102" s="52">
        <f>SUM('Ingresos Reales'!J93)</f>
        <v>0</v>
      </c>
      <c r="K102" s="52">
        <f t="shared" si="15"/>
        <v>0</v>
      </c>
      <c r="L102" s="31"/>
    </row>
    <row r="103" spans="1:12" ht="12.75">
      <c r="A103" s="8" t="s">
        <v>332</v>
      </c>
      <c r="B103" s="52">
        <f>SUM('Ingresos Reales'!B94)</f>
        <v>1305754.88</v>
      </c>
      <c r="C103" s="52">
        <f>SUM('Ingresos Reales'!C94)</f>
        <v>0</v>
      </c>
      <c r="D103" s="52">
        <f>SUM('Ingresos Reales'!D94)</f>
        <v>0</v>
      </c>
      <c r="E103" s="52">
        <f>SUM('Ingresos Reales'!E94)</f>
        <v>0</v>
      </c>
      <c r="F103" s="52">
        <f>SUM('Ingresos Reales'!F94)</f>
        <v>0</v>
      </c>
      <c r="G103" s="52">
        <f>SUM('Ingresos Reales'!G94)</f>
        <v>0</v>
      </c>
      <c r="H103" s="52">
        <f>SUM('Ingresos Reales'!H94)</f>
        <v>0</v>
      </c>
      <c r="I103" s="52">
        <f>SUM('Ingresos Reales'!I94)</f>
        <v>0</v>
      </c>
      <c r="J103" s="52">
        <f>SUM('Ingresos Reales'!J94)</f>
        <v>0</v>
      </c>
      <c r="K103" s="52">
        <f t="shared" si="15"/>
        <v>1305754.88</v>
      </c>
      <c r="L103" s="31"/>
    </row>
    <row r="104" spans="1:12" ht="12.75">
      <c r="A104" s="8" t="s">
        <v>340</v>
      </c>
      <c r="B104" s="52">
        <f>SUM('Ingresos Reales'!B95)</f>
        <v>13259304.05</v>
      </c>
      <c r="C104" s="52">
        <f>SUM('Ingresos Reales'!C95)</f>
        <v>0</v>
      </c>
      <c r="D104" s="52">
        <f>SUM('Ingresos Reales'!D95)</f>
        <v>0</v>
      </c>
      <c r="E104" s="52">
        <f>SUM('Ingresos Reales'!E95)</f>
        <v>0</v>
      </c>
      <c r="F104" s="52">
        <f>SUM('Ingresos Reales'!F95)</f>
        <v>0</v>
      </c>
      <c r="G104" s="52">
        <f>SUM('Ingresos Reales'!G95)</f>
        <v>0</v>
      </c>
      <c r="H104" s="52">
        <f>SUM('Ingresos Reales'!H95)</f>
        <v>0</v>
      </c>
      <c r="I104" s="52">
        <f>SUM('Ingresos Reales'!I95)</f>
        <v>0</v>
      </c>
      <c r="J104" s="52">
        <f>SUM('Ingresos Reales'!J95)</f>
        <v>0</v>
      </c>
      <c r="K104" s="52">
        <f t="shared" si="15"/>
        <v>13259304.05</v>
      </c>
      <c r="L104" s="31"/>
    </row>
    <row r="105" spans="1:12" ht="12.75">
      <c r="A105" s="8" t="s">
        <v>341</v>
      </c>
      <c r="B105" s="52">
        <f>SUM('Ingresos Reales'!B96)</f>
        <v>0</v>
      </c>
      <c r="C105" s="52">
        <f>SUM('Ingresos Reales'!C96)</f>
        <v>0</v>
      </c>
      <c r="D105" s="52">
        <f>SUM('Ingresos Reales'!D96)</f>
        <v>0</v>
      </c>
      <c r="E105" s="52">
        <f>SUM('Ingresos Reales'!E96)</f>
        <v>0</v>
      </c>
      <c r="F105" s="52">
        <f>SUM('Ingresos Reales'!F96)</f>
        <v>0</v>
      </c>
      <c r="G105" s="52">
        <f>SUM('Ingresos Reales'!G96)</f>
        <v>5000000</v>
      </c>
      <c r="H105" s="52">
        <f>SUM('Ingresos Reales'!H96)</f>
        <v>0</v>
      </c>
      <c r="I105" s="52">
        <f>SUM('Ingresos Reales'!I96)</f>
        <v>0</v>
      </c>
      <c r="J105" s="52">
        <f>SUM('Ingresos Reales'!J96)</f>
        <v>4000000</v>
      </c>
      <c r="K105" s="52">
        <f t="shared" si="15"/>
        <v>9000000</v>
      </c>
      <c r="L105" s="31"/>
    </row>
    <row r="106" spans="1:12" ht="12.75">
      <c r="A106" s="8" t="s">
        <v>434</v>
      </c>
      <c r="B106" s="52">
        <f>SUM('Ingresos Reales'!B97)</f>
        <v>0</v>
      </c>
      <c r="C106" s="52">
        <f>SUM('Ingresos Reales'!C97)</f>
        <v>0</v>
      </c>
      <c r="D106" s="52">
        <f>SUM('Ingresos Reales'!D97)</f>
        <v>1500000</v>
      </c>
      <c r="E106" s="52">
        <f>SUM('Ingresos Reales'!E97)</f>
        <v>0</v>
      </c>
      <c r="F106" s="52">
        <f>SUM('Ingresos Reales'!F97)</f>
        <v>0</v>
      </c>
      <c r="G106" s="52">
        <f>SUM('Ingresos Reales'!G97)</f>
        <v>0</v>
      </c>
      <c r="H106" s="52">
        <f>SUM('Ingresos Reales'!H97)</f>
        <v>1400000</v>
      </c>
      <c r="I106" s="52">
        <f>SUM('Ingresos Reales'!I97)</f>
        <v>0</v>
      </c>
      <c r="J106" s="52">
        <f>SUM('Ingresos Reales'!J97)</f>
        <v>0</v>
      </c>
      <c r="K106" s="52">
        <f t="shared" si="15"/>
        <v>2900000</v>
      </c>
      <c r="L106" s="31"/>
    </row>
    <row r="107" spans="1:12" ht="12.75">
      <c r="A107" s="8" t="s">
        <v>342</v>
      </c>
      <c r="B107" s="52">
        <f>SUM('Ingresos Reales'!B98)</f>
        <v>0</v>
      </c>
      <c r="C107" s="52">
        <f>SUM('Ingresos Reales'!C98)</f>
        <v>0</v>
      </c>
      <c r="D107" s="52">
        <f>SUM('Ingresos Reales'!D98)</f>
        <v>0</v>
      </c>
      <c r="E107" s="52">
        <f>SUM('Ingresos Reales'!E98)</f>
        <v>0</v>
      </c>
      <c r="F107" s="52">
        <f>SUM('Ingresos Reales'!F98)</f>
        <v>0</v>
      </c>
      <c r="G107" s="52">
        <f>SUM('Ingresos Reales'!G98)</f>
        <v>0</v>
      </c>
      <c r="H107" s="52">
        <f>SUM('Ingresos Reales'!H98)</f>
        <v>0</v>
      </c>
      <c r="I107" s="52">
        <f>SUM('Ingresos Reales'!I98)</f>
        <v>0</v>
      </c>
      <c r="J107" s="52">
        <f>SUM('Ingresos Reales'!J98)</f>
        <v>0</v>
      </c>
      <c r="K107" s="52">
        <f t="shared" si="15"/>
        <v>0</v>
      </c>
      <c r="L107" s="31"/>
    </row>
    <row r="108" spans="1:12" ht="12.75">
      <c r="A108" s="8" t="s">
        <v>348</v>
      </c>
      <c r="B108" s="52">
        <f>SUM('Ingresos Reales'!B99)</f>
        <v>0</v>
      </c>
      <c r="C108" s="52">
        <f>SUM('Ingresos Reales'!C99)</f>
        <v>0</v>
      </c>
      <c r="D108" s="52">
        <f>SUM('Ingresos Reales'!D99)</f>
        <v>0</v>
      </c>
      <c r="E108" s="52">
        <f>SUM('Ingresos Reales'!E99)</f>
        <v>0</v>
      </c>
      <c r="F108" s="52">
        <f>SUM('Ingresos Reales'!F99)</f>
        <v>0</v>
      </c>
      <c r="G108" s="52">
        <f>SUM('Ingresos Reales'!G99)</f>
        <v>0</v>
      </c>
      <c r="H108" s="52">
        <f>SUM('Ingresos Reales'!H99)</f>
        <v>0</v>
      </c>
      <c r="I108" s="52">
        <f>SUM('Ingresos Reales'!I99)</f>
        <v>0</v>
      </c>
      <c r="J108" s="52">
        <f>SUM('Ingresos Reales'!J99)</f>
        <v>0</v>
      </c>
      <c r="K108" s="52">
        <f t="shared" si="15"/>
        <v>0</v>
      </c>
      <c r="L108" s="31"/>
    </row>
    <row r="109" spans="1:12" ht="12.75">
      <c r="A109" s="8" t="s">
        <v>47</v>
      </c>
      <c r="B109" s="52">
        <f>SUM('Ingresos Reales'!B100)</f>
        <v>0</v>
      </c>
      <c r="C109" s="52">
        <f>SUM('Ingresos Reales'!C100)</f>
        <v>0</v>
      </c>
      <c r="D109" s="52">
        <f>SUM('Ingresos Reales'!D100)</f>
        <v>0</v>
      </c>
      <c r="E109" s="52">
        <f>SUM('Ingresos Reales'!E100)</f>
        <v>0</v>
      </c>
      <c r="F109" s="52">
        <f>SUM('Ingresos Reales'!F100)</f>
        <v>0</v>
      </c>
      <c r="G109" s="52">
        <f>SUM('Ingresos Reales'!G100)</f>
        <v>522447</v>
      </c>
      <c r="H109" s="52">
        <f>SUM('Ingresos Reales'!H100)</f>
        <v>208978</v>
      </c>
      <c r="I109" s="52">
        <f>SUM('Ingresos Reales'!I100)</f>
        <v>313468</v>
      </c>
      <c r="J109" s="52">
        <f>SUM('Ingresos Reales'!J100)</f>
        <v>417957</v>
      </c>
      <c r="K109" s="52">
        <f t="shared" si="15"/>
        <v>1462850</v>
      </c>
      <c r="L109" s="31"/>
    </row>
    <row r="110" spans="1:12" ht="12.75">
      <c r="A110" s="8" t="s">
        <v>363</v>
      </c>
      <c r="B110" s="52">
        <f>SUM('Ingresos Reales'!B101)</f>
        <v>0</v>
      </c>
      <c r="C110" s="52">
        <f>SUM('Ingresos Reales'!C101)</f>
        <v>0</v>
      </c>
      <c r="D110" s="52">
        <f>SUM('Ingresos Reales'!D101)</f>
        <v>0</v>
      </c>
      <c r="E110" s="52">
        <f>SUM('Ingresos Reales'!E101)</f>
        <v>0</v>
      </c>
      <c r="F110" s="52">
        <f>SUM('Ingresos Reales'!F101)</f>
        <v>0</v>
      </c>
      <c r="G110" s="52">
        <f>SUM('Ingresos Reales'!G101)</f>
        <v>0</v>
      </c>
      <c r="H110" s="52">
        <f>SUM('Ingresos Reales'!H101)</f>
        <v>0</v>
      </c>
      <c r="I110" s="52">
        <f>SUM('Ingresos Reales'!I101)</f>
        <v>0</v>
      </c>
      <c r="J110" s="52">
        <f>SUM('Ingresos Reales'!J101)</f>
        <v>0</v>
      </c>
      <c r="K110" s="52">
        <f t="shared" si="15"/>
        <v>0</v>
      </c>
      <c r="L110" s="31"/>
    </row>
    <row r="111" spans="1:12" ht="12.75">
      <c r="A111" s="8" t="s">
        <v>421</v>
      </c>
      <c r="B111" s="52">
        <f>SUM('Ingresos Reales'!B102)</f>
        <v>0</v>
      </c>
      <c r="C111" s="52">
        <f>SUM('Ingresos Reales'!C102)</f>
        <v>0</v>
      </c>
      <c r="D111" s="52">
        <f>SUM('Ingresos Reales'!D102)</f>
        <v>0</v>
      </c>
      <c r="E111" s="52">
        <f>SUM('Ingresos Reales'!E102)</f>
        <v>0</v>
      </c>
      <c r="F111" s="52">
        <f>SUM('Ingresos Reales'!F102)</f>
        <v>0</v>
      </c>
      <c r="G111" s="52">
        <f>SUM('Ingresos Reales'!G102)</f>
        <v>0</v>
      </c>
      <c r="H111" s="52">
        <f>SUM('Ingresos Reales'!H102)</f>
        <v>0</v>
      </c>
      <c r="I111" s="52">
        <f>SUM('Ingresos Reales'!I102)</f>
        <v>0</v>
      </c>
      <c r="J111" s="52">
        <f>SUM('Ingresos Reales'!J102)</f>
        <v>0</v>
      </c>
      <c r="K111" s="52">
        <f>SUM('Ingresos Reales'!K102)</f>
        <v>0</v>
      </c>
      <c r="L111" s="31"/>
    </row>
    <row r="112" spans="1:12" ht="12.75">
      <c r="A112" s="8" t="s">
        <v>436</v>
      </c>
      <c r="B112" s="52">
        <f>SUM('Ingresos Reales'!B103)</f>
        <v>0</v>
      </c>
      <c r="C112" s="52">
        <f>SUM('Ingresos Reales'!C103)</f>
        <v>0</v>
      </c>
      <c r="D112" s="52">
        <f>SUM('Ingresos Reales'!D103)</f>
        <v>0</v>
      </c>
      <c r="E112" s="52">
        <f>SUM('Ingresos Reales'!E103)</f>
        <v>0</v>
      </c>
      <c r="F112" s="52">
        <f>SUM('Ingresos Reales'!F103)</f>
        <v>0</v>
      </c>
      <c r="G112" s="52">
        <f>SUM('Ingresos Reales'!G103)</f>
        <v>0</v>
      </c>
      <c r="H112" s="52">
        <f>SUM('Ingresos Reales'!H103)</f>
        <v>0</v>
      </c>
      <c r="I112" s="52">
        <f>SUM('Ingresos Reales'!I103)</f>
        <v>0</v>
      </c>
      <c r="J112" s="52">
        <f>SUM('Ingresos Reales'!J103)</f>
        <v>0</v>
      </c>
      <c r="K112" s="52">
        <f>SUM('Ingresos Reales'!K103)</f>
        <v>0</v>
      </c>
      <c r="L112" s="31"/>
    </row>
    <row r="113" spans="1:12" ht="12.75">
      <c r="A113" s="8" t="s">
        <v>424</v>
      </c>
      <c r="B113" s="52">
        <f>SUM('Ingresos Reales'!B104)</f>
        <v>0</v>
      </c>
      <c r="C113" s="52">
        <f>SUM('Ingresos Reales'!C104)</f>
        <v>0</v>
      </c>
      <c r="D113" s="52">
        <f>SUM('Ingresos Reales'!D104)</f>
        <v>0</v>
      </c>
      <c r="E113" s="52">
        <f>SUM('Ingresos Reales'!E104)</f>
        <v>0</v>
      </c>
      <c r="F113" s="52">
        <f>SUM('Ingresos Reales'!F104)</f>
        <v>0</v>
      </c>
      <c r="G113" s="52">
        <f>SUM('Ingresos Reales'!G104)</f>
        <v>0</v>
      </c>
      <c r="H113" s="52">
        <f>SUM('Ingresos Reales'!H104)</f>
        <v>0</v>
      </c>
      <c r="I113" s="52">
        <f>SUM('Ingresos Reales'!I104)</f>
        <v>0</v>
      </c>
      <c r="J113" s="52">
        <f>SUM('Ingresos Reales'!J104)</f>
        <v>0</v>
      </c>
      <c r="K113" s="52">
        <f>SUM('Ingresos Reales'!K104)</f>
        <v>0</v>
      </c>
      <c r="L113" s="31"/>
    </row>
    <row r="114" spans="1:12" ht="12.75">
      <c r="A114" s="8" t="s">
        <v>487</v>
      </c>
      <c r="B114" s="52">
        <f>SUM('Ingresos Reales'!B105)</f>
        <v>0</v>
      </c>
      <c r="C114" s="52">
        <f>SUM('Ingresos Reales'!C105)</f>
        <v>0</v>
      </c>
      <c r="D114" s="52">
        <f>SUM('Ingresos Reales'!D105)</f>
        <v>0</v>
      </c>
      <c r="E114" s="52">
        <f>SUM('Ingresos Reales'!E105)</f>
        <v>0</v>
      </c>
      <c r="F114" s="52">
        <f>SUM('Ingresos Reales'!F105)</f>
        <v>0</v>
      </c>
      <c r="G114" s="52">
        <f>SUM('Ingresos Reales'!G105)</f>
        <v>0</v>
      </c>
      <c r="H114" s="52">
        <f>SUM('Ingresos Reales'!H105)</f>
        <v>674726</v>
      </c>
      <c r="I114" s="52">
        <f>SUM('Ingresos Reales'!I105)</f>
        <v>0</v>
      </c>
      <c r="J114" s="52">
        <f>SUM('Ingresos Reales'!J105)</f>
        <v>0</v>
      </c>
      <c r="K114" s="52">
        <f>SUM('Ingresos Reales'!K105)</f>
        <v>674726</v>
      </c>
      <c r="L114" s="31"/>
    </row>
    <row r="115" spans="1:12" ht="12.75">
      <c r="A115" s="8" t="s">
        <v>484</v>
      </c>
      <c r="B115" s="52">
        <f>SUM('Ingresos Reales'!B106)</f>
        <v>0</v>
      </c>
      <c r="C115" s="52">
        <f>SUM('Ingresos Reales'!C106)</f>
        <v>0</v>
      </c>
      <c r="D115" s="52">
        <f>SUM('Ingresos Reales'!D106)</f>
        <v>0</v>
      </c>
      <c r="E115" s="52">
        <f>SUM('Ingresos Reales'!E106)</f>
        <v>0</v>
      </c>
      <c r="F115" s="52">
        <f>SUM('Ingresos Reales'!F106)</f>
        <v>0</v>
      </c>
      <c r="G115" s="52">
        <f>SUM('Ingresos Reales'!G106)</f>
        <v>0</v>
      </c>
      <c r="H115" s="52">
        <f>SUM('Ingresos Reales'!H106)</f>
        <v>112750</v>
      </c>
      <c r="I115" s="52">
        <f>SUM('Ingresos Reales'!I106)</f>
        <v>106700</v>
      </c>
      <c r="J115" s="52">
        <f>SUM('Ingresos Reales'!J106)</f>
        <v>251267.92</v>
      </c>
      <c r="K115" s="52">
        <f>SUM('Ingresos Reales'!K106)</f>
        <v>470717.92000000004</v>
      </c>
      <c r="L115" s="31"/>
    </row>
    <row r="116" spans="1:12" ht="12.75">
      <c r="A116" s="8" t="s">
        <v>485</v>
      </c>
      <c r="B116" s="52">
        <f>SUM('Ingresos Reales'!B107)</f>
        <v>0</v>
      </c>
      <c r="C116" s="52">
        <f>SUM('Ingresos Reales'!C107)</f>
        <v>0</v>
      </c>
      <c r="D116" s="52">
        <f>SUM('Ingresos Reales'!D107)</f>
        <v>0</v>
      </c>
      <c r="E116" s="52">
        <f>SUM('Ingresos Reales'!E107)</f>
        <v>0</v>
      </c>
      <c r="F116" s="52">
        <f>SUM('Ingresos Reales'!F107)</f>
        <v>0</v>
      </c>
      <c r="G116" s="52">
        <f>SUM('Ingresos Reales'!G107)</f>
        <v>0</v>
      </c>
      <c r="H116" s="52">
        <f>SUM('Ingresos Reales'!H107)</f>
        <v>150000</v>
      </c>
      <c r="I116" s="52">
        <f>SUM('Ingresos Reales'!I107)</f>
        <v>0</v>
      </c>
      <c r="J116" s="52">
        <f>SUM('Ingresos Reales'!J107)</f>
        <v>0</v>
      </c>
      <c r="K116" s="52">
        <f>SUM('Ingresos Reales'!K107)</f>
        <v>150000</v>
      </c>
      <c r="L116" s="31"/>
    </row>
    <row r="117" spans="1:12" ht="12.75">
      <c r="A117" s="46" t="s">
        <v>193</v>
      </c>
      <c r="B117" s="53">
        <f>SUM(B91:B116)</f>
        <v>17010262.880000003</v>
      </c>
      <c r="C117" s="53">
        <f aca="true" t="shared" si="16" ref="C117:K117">SUM(C91:C116)</f>
        <v>0</v>
      </c>
      <c r="D117" s="53">
        <f t="shared" si="16"/>
        <v>1500000</v>
      </c>
      <c r="E117" s="53">
        <f t="shared" si="16"/>
        <v>0</v>
      </c>
      <c r="F117" s="53">
        <f t="shared" si="16"/>
        <v>0</v>
      </c>
      <c r="G117" s="53">
        <f t="shared" si="16"/>
        <v>6826670.61</v>
      </c>
      <c r="H117" s="53">
        <f t="shared" si="16"/>
        <v>2546454</v>
      </c>
      <c r="I117" s="53">
        <f t="shared" si="16"/>
        <v>420168</v>
      </c>
      <c r="J117" s="53">
        <f t="shared" si="16"/>
        <v>4669224.92</v>
      </c>
      <c r="K117" s="53">
        <f t="shared" si="16"/>
        <v>32972780.410000004</v>
      </c>
      <c r="L117" s="31"/>
    </row>
    <row r="118" spans="1:11" ht="12.75">
      <c r="A118" s="44" t="s">
        <v>22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</row>
    <row r="119" spans="1:11" ht="12.75">
      <c r="A119" s="45" t="s">
        <v>22</v>
      </c>
      <c r="B119" s="52">
        <f>SUM('Ingresos Reales'!B108)</f>
        <v>0</v>
      </c>
      <c r="C119" s="52">
        <f>SUM('Ingresos Reales'!C108)</f>
        <v>0</v>
      </c>
      <c r="D119" s="52">
        <f>SUM('Ingresos Reales'!D108)</f>
        <v>0</v>
      </c>
      <c r="E119" s="52">
        <f>SUM('Ingresos Reales'!E108)</f>
        <v>0</v>
      </c>
      <c r="F119" s="52">
        <f>SUM('Ingresos Reales'!F108)</f>
        <v>0</v>
      </c>
      <c r="G119" s="52">
        <f>SUM('Ingresos Reales'!G108)</f>
        <v>0</v>
      </c>
      <c r="H119" s="52">
        <f>SUM('Ingresos Reales'!H108)</f>
        <v>0</v>
      </c>
      <c r="I119" s="52">
        <f>SUM('Ingresos Reales'!I108)</f>
        <v>0</v>
      </c>
      <c r="J119" s="52">
        <f>SUM('Ingresos Reales'!J108)</f>
        <v>0</v>
      </c>
      <c r="K119" s="52">
        <f>SUM(B119:J119)</f>
        <v>0</v>
      </c>
    </row>
    <row r="120" spans="1:11" ht="12.75">
      <c r="A120" s="46" t="s">
        <v>89</v>
      </c>
      <c r="B120" s="53">
        <f>SUM(B119)</f>
        <v>0</v>
      </c>
      <c r="C120" s="53">
        <f aca="true" t="shared" si="17" ref="C120:K120">SUM(C119)</f>
        <v>0</v>
      </c>
      <c r="D120" s="53">
        <f t="shared" si="17"/>
        <v>0</v>
      </c>
      <c r="E120" s="53">
        <f t="shared" si="17"/>
        <v>0</v>
      </c>
      <c r="F120" s="53">
        <f t="shared" si="17"/>
        <v>0</v>
      </c>
      <c r="G120" s="53">
        <f t="shared" si="17"/>
        <v>0</v>
      </c>
      <c r="H120" s="53">
        <f t="shared" si="17"/>
        <v>0</v>
      </c>
      <c r="I120" s="53">
        <f t="shared" si="17"/>
        <v>0</v>
      </c>
      <c r="J120" s="53">
        <f t="shared" si="17"/>
        <v>0</v>
      </c>
      <c r="K120" s="53">
        <f t="shared" si="17"/>
        <v>0</v>
      </c>
    </row>
    <row r="121" spans="1:11" ht="12.75">
      <c r="A121" s="44" t="s">
        <v>91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</row>
    <row r="122" spans="1:11" ht="12.75">
      <c r="A122" s="49" t="s">
        <v>205</v>
      </c>
      <c r="B122" s="52">
        <f>SUM('Ingresos Reales'!B111)</f>
        <v>0</v>
      </c>
      <c r="C122" s="52">
        <f>SUM('Ingresos Reales'!C111)</f>
        <v>0</v>
      </c>
      <c r="D122" s="52">
        <f>SUM('Ingresos Reales'!D111)</f>
        <v>0</v>
      </c>
      <c r="E122" s="52">
        <f>SUM('Ingresos Reales'!E111)</f>
        <v>0</v>
      </c>
      <c r="F122" s="52">
        <f>SUM('Ingresos Reales'!F111)</f>
        <v>0</v>
      </c>
      <c r="G122" s="52">
        <f>SUM('Ingresos Reales'!G111)</f>
        <v>0</v>
      </c>
      <c r="H122" s="52">
        <f>SUM('Ingresos Reales'!H111)</f>
        <v>0</v>
      </c>
      <c r="I122" s="52">
        <f>SUM('Ingresos Reales'!I111)</f>
        <v>36000000</v>
      </c>
      <c r="J122" s="52">
        <f>SUM('Ingresos Reales'!J111)</f>
        <v>0</v>
      </c>
      <c r="K122" s="52">
        <f>SUM(B122:J122)</f>
        <v>36000000</v>
      </c>
    </row>
    <row r="123" spans="1:11" ht="12.75">
      <c r="A123" s="49" t="s">
        <v>206</v>
      </c>
      <c r="B123" s="52">
        <f>SUM('Ingresos Reales'!B112)</f>
        <v>0</v>
      </c>
      <c r="C123" s="52">
        <f>SUM('Ingresos Reales'!C112)</f>
        <v>0</v>
      </c>
      <c r="D123" s="52">
        <f>SUM('Ingresos Reales'!D112)</f>
        <v>0</v>
      </c>
      <c r="E123" s="52">
        <f>SUM('Ingresos Reales'!E112)</f>
        <v>0</v>
      </c>
      <c r="F123" s="52">
        <f>SUM('Ingresos Reales'!F112)</f>
        <v>0</v>
      </c>
      <c r="G123" s="52">
        <f>SUM('Ingresos Reales'!G112)</f>
        <v>0</v>
      </c>
      <c r="H123" s="52">
        <f>SUM('Ingresos Reales'!H112)</f>
        <v>0</v>
      </c>
      <c r="I123" s="52">
        <f>SUM('Ingresos Reales'!I112)</f>
        <v>0</v>
      </c>
      <c r="J123" s="52">
        <f>SUM('Ingresos Reales'!J112)</f>
        <v>0</v>
      </c>
      <c r="K123" s="52">
        <f>SUM(B123:J123)</f>
        <v>0</v>
      </c>
    </row>
    <row r="124" spans="1:11" ht="12.75">
      <c r="A124" s="49" t="s">
        <v>207</v>
      </c>
      <c r="B124" s="52">
        <f>SUM('Ingresos Reales'!B113)</f>
        <v>0</v>
      </c>
      <c r="C124" s="52">
        <f>SUM('Ingresos Reales'!C113)</f>
        <v>13395847.74</v>
      </c>
      <c r="D124" s="52">
        <f>SUM('Ingresos Reales'!D113)</f>
        <v>0</v>
      </c>
      <c r="E124" s="52">
        <f>SUM('Ingresos Reales'!E113)</f>
        <v>-13395847.74</v>
      </c>
      <c r="F124" s="52">
        <f>SUM('Ingresos Reales'!F113)</f>
        <v>0</v>
      </c>
      <c r="G124" s="52">
        <f>SUM('Ingresos Reales'!G113)</f>
        <v>0</v>
      </c>
      <c r="H124" s="52">
        <f>SUM('Ingresos Reales'!H113)</f>
        <v>0</v>
      </c>
      <c r="I124" s="52">
        <f>SUM('Ingresos Reales'!I113)</f>
        <v>0</v>
      </c>
      <c r="J124" s="52">
        <f>SUM('Ingresos Reales'!J113)</f>
        <v>0</v>
      </c>
      <c r="K124" s="52">
        <f>SUM(B124:J124)</f>
        <v>0</v>
      </c>
    </row>
    <row r="125" spans="1:11" ht="12.75">
      <c r="A125" s="45" t="s">
        <v>302</v>
      </c>
      <c r="B125" s="52">
        <f>SUM('Ingresos Reales'!B114)</f>
        <v>0</v>
      </c>
      <c r="C125" s="52">
        <f>SUM('Ingresos Reales'!C114)</f>
        <v>0</v>
      </c>
      <c r="D125" s="52">
        <f>SUM('Ingresos Reales'!D114)</f>
        <v>0</v>
      </c>
      <c r="E125" s="52">
        <f>SUM('Ingresos Reales'!E114)</f>
        <v>0</v>
      </c>
      <c r="F125" s="52">
        <f>SUM('Ingresos Reales'!F114)</f>
        <v>2608463.2</v>
      </c>
      <c r="G125" s="52">
        <f>SUM('Ingresos Reales'!G114)</f>
        <v>0</v>
      </c>
      <c r="H125" s="52">
        <f>SUM('Ingresos Reales'!H114)</f>
        <v>0</v>
      </c>
      <c r="I125" s="52">
        <f>SUM('Ingresos Reales'!I114)</f>
        <v>0</v>
      </c>
      <c r="J125" s="52">
        <f>SUM('Ingresos Reales'!J114)</f>
        <v>0</v>
      </c>
      <c r="K125" s="52">
        <f>SUM(B125:J125)</f>
        <v>2608463.2</v>
      </c>
    </row>
    <row r="126" spans="1:11" ht="12.75">
      <c r="A126" s="8" t="s">
        <v>321</v>
      </c>
      <c r="B126" s="52">
        <f>SUM('Ingresos Reales'!B115)</f>
        <v>0</v>
      </c>
      <c r="C126" s="52">
        <f>SUM('Ingresos Reales'!C115)</f>
        <v>0</v>
      </c>
      <c r="D126" s="52">
        <f>SUM('Ingresos Reales'!D115)</f>
        <v>0</v>
      </c>
      <c r="E126" s="52">
        <f>SUM('Ingresos Reales'!E115)</f>
        <v>0</v>
      </c>
      <c r="F126" s="52">
        <f>SUM('Ingresos Reales'!F115)</f>
        <v>0</v>
      </c>
      <c r="G126" s="52">
        <f>SUM('Ingresos Reales'!G115)</f>
        <v>0</v>
      </c>
      <c r="H126" s="52">
        <f>SUM('Ingresos Reales'!H115)</f>
        <v>0</v>
      </c>
      <c r="I126" s="52">
        <f>SUM('Ingresos Reales'!I115)</f>
        <v>0</v>
      </c>
      <c r="J126" s="52">
        <f>SUM('Ingresos Reales'!J115)</f>
        <v>0</v>
      </c>
      <c r="K126" s="52">
        <f>SUM(B126:J126)</f>
        <v>0</v>
      </c>
    </row>
    <row r="127" spans="1:11" ht="12.75">
      <c r="A127" s="46" t="s">
        <v>92</v>
      </c>
      <c r="B127" s="53">
        <f>SUM(B122:B126)</f>
        <v>0</v>
      </c>
      <c r="C127" s="53">
        <f aca="true" t="shared" si="18" ref="C127:K127">SUM(C122:C126)</f>
        <v>13395847.74</v>
      </c>
      <c r="D127" s="53">
        <f t="shared" si="18"/>
        <v>0</v>
      </c>
      <c r="E127" s="53">
        <f t="shared" si="18"/>
        <v>-13395847.74</v>
      </c>
      <c r="F127" s="53">
        <f t="shared" si="18"/>
        <v>2608463.2</v>
      </c>
      <c r="G127" s="53">
        <f t="shared" si="18"/>
        <v>0</v>
      </c>
      <c r="H127" s="53">
        <f t="shared" si="18"/>
        <v>0</v>
      </c>
      <c r="I127" s="53">
        <f t="shared" si="18"/>
        <v>36000000</v>
      </c>
      <c r="J127" s="53">
        <f t="shared" si="18"/>
        <v>0</v>
      </c>
      <c r="K127" s="53">
        <f t="shared" si="18"/>
        <v>38608463.2</v>
      </c>
    </row>
    <row r="128" spans="1:11" ht="12.75">
      <c r="A128" s="44" t="s">
        <v>23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</row>
    <row r="129" spans="1:11" ht="12.75">
      <c r="A129" s="49" t="s">
        <v>23</v>
      </c>
      <c r="B129" s="52">
        <f>SUM('Ingresos Reales'!B117)</f>
        <v>864907.75</v>
      </c>
      <c r="C129" s="52">
        <f>SUM('Ingresos Reales'!C117)</f>
        <v>81164</v>
      </c>
      <c r="D129" s="52">
        <f>SUM('Ingresos Reales'!D117)</f>
        <v>239249.78</v>
      </c>
      <c r="E129" s="52">
        <f>SUM('Ingresos Reales'!E117)</f>
        <v>28961.66</v>
      </c>
      <c r="F129" s="52">
        <f>SUM('Ingresos Reales'!F117)</f>
        <v>1616881.11</v>
      </c>
      <c r="G129" s="52">
        <f>SUM('Ingresos Reales'!G117)</f>
        <v>1031402.67</v>
      </c>
      <c r="H129" s="52">
        <f>SUM('Ingresos Reales'!H117)</f>
        <v>741134.13</v>
      </c>
      <c r="I129" s="52">
        <f>SUM('Ingresos Reales'!I117)</f>
        <v>100383.79</v>
      </c>
      <c r="J129" s="52">
        <f>SUM('Ingresos Reales'!J117)</f>
        <v>94636.49</v>
      </c>
      <c r="K129" s="52">
        <f>SUM(B129:J129)</f>
        <v>4798721.38</v>
      </c>
    </row>
    <row r="130" spans="1:11" ht="12.75">
      <c r="A130" s="46" t="s">
        <v>90</v>
      </c>
      <c r="B130" s="53">
        <f>SUM(B129)</f>
        <v>864907.75</v>
      </c>
      <c r="C130" s="53">
        <f aca="true" t="shared" si="19" ref="C130:K130">SUM(C129)</f>
        <v>81164</v>
      </c>
      <c r="D130" s="53">
        <f t="shared" si="19"/>
        <v>239249.78</v>
      </c>
      <c r="E130" s="53">
        <f t="shared" si="19"/>
        <v>28961.66</v>
      </c>
      <c r="F130" s="53">
        <f t="shared" si="19"/>
        <v>1616881.11</v>
      </c>
      <c r="G130" s="53">
        <f t="shared" si="19"/>
        <v>1031402.67</v>
      </c>
      <c r="H130" s="53">
        <f t="shared" si="19"/>
        <v>741134.13</v>
      </c>
      <c r="I130" s="53">
        <f t="shared" si="19"/>
        <v>100383.79</v>
      </c>
      <c r="J130" s="53">
        <f t="shared" si="19"/>
        <v>94636.49</v>
      </c>
      <c r="K130" s="53">
        <f t="shared" si="19"/>
        <v>4798721.38</v>
      </c>
    </row>
    <row r="131" spans="1:11" ht="12.75">
      <c r="A131" s="45"/>
      <c r="B131" s="52"/>
      <c r="C131" s="52"/>
      <c r="D131" s="52"/>
      <c r="E131" s="52"/>
      <c r="F131" s="52"/>
      <c r="G131" s="52"/>
      <c r="H131" s="52"/>
      <c r="I131" s="52"/>
      <c r="J131" s="52"/>
      <c r="K131" s="52"/>
    </row>
    <row r="132" spans="1:11" ht="12.75">
      <c r="A132" s="43" t="s">
        <v>93</v>
      </c>
      <c r="B132" s="53">
        <f>SUM(B130+B127+B120+B117+B89+B86+B79+B72+B59+B50+B37+B32+B18)</f>
        <v>126018797.92000002</v>
      </c>
      <c r="C132" s="53">
        <f aca="true" t="shared" si="20" ref="C132:K132">SUM(C130+C127+C120+C117+C89+C86+C79+C72+C59+C50+C37+C32+C18)</f>
        <v>81773648.86</v>
      </c>
      <c r="D132" s="53">
        <f t="shared" si="20"/>
        <v>68655511.83</v>
      </c>
      <c r="E132" s="53">
        <f t="shared" si="20"/>
        <v>45668543.27</v>
      </c>
      <c r="F132" s="53">
        <f t="shared" si="20"/>
        <v>65816907.50000001</v>
      </c>
      <c r="G132" s="53">
        <f t="shared" si="20"/>
        <v>65839718.89</v>
      </c>
      <c r="H132" s="53">
        <f t="shared" si="20"/>
        <v>56848542.489999995</v>
      </c>
      <c r="I132" s="53">
        <f t="shared" si="20"/>
        <v>89802304.9</v>
      </c>
      <c r="J132" s="53">
        <f t="shared" si="20"/>
        <v>55238585.019999996</v>
      </c>
      <c r="K132" s="53">
        <f t="shared" si="20"/>
        <v>655662560.6800001</v>
      </c>
    </row>
    <row r="133" spans="1:11" ht="12.75">
      <c r="A133" s="8"/>
      <c r="B133" s="8"/>
      <c r="C133" s="21"/>
      <c r="D133" s="8"/>
      <c r="E133" s="8"/>
      <c r="F133" s="73"/>
      <c r="G133" s="8"/>
      <c r="H133" s="8"/>
      <c r="I133" s="8"/>
      <c r="J133" s="8"/>
      <c r="K133" s="8"/>
    </row>
    <row r="134" spans="1:11" ht="12.75">
      <c r="A134" s="38" t="s">
        <v>94</v>
      </c>
      <c r="B134" s="21">
        <f aca="true" t="shared" si="21" ref="B134:K134">SUM(B132+B7)</f>
        <v>162338082.64000002</v>
      </c>
      <c r="C134" s="21">
        <f t="shared" si="21"/>
        <v>177520337.90000004</v>
      </c>
      <c r="D134" s="21">
        <f t="shared" si="21"/>
        <v>157322251.74</v>
      </c>
      <c r="E134" s="21">
        <f t="shared" si="21"/>
        <v>126268469.27000001</v>
      </c>
      <c r="F134" s="21">
        <f t="shared" si="21"/>
        <v>141466103.04000002</v>
      </c>
      <c r="G134" s="21">
        <f t="shared" si="21"/>
        <v>132061573.04000004</v>
      </c>
      <c r="H134" s="21">
        <f t="shared" si="21"/>
        <v>117127119.61000003</v>
      </c>
      <c r="I134" s="21">
        <f t="shared" si="21"/>
        <v>118693344.23000003</v>
      </c>
      <c r="J134" s="21">
        <f t="shared" si="21"/>
        <v>112505155.51000002</v>
      </c>
      <c r="K134" s="21">
        <f t="shared" si="21"/>
        <v>691981845.4000001</v>
      </c>
    </row>
    <row r="135" spans="1:11" ht="12.75">
      <c r="A135" s="85"/>
      <c r="B135" s="76"/>
      <c r="C135" s="76"/>
      <c r="D135" s="76"/>
      <c r="E135" s="76"/>
      <c r="F135" s="76"/>
      <c r="G135" s="76"/>
      <c r="H135" s="76"/>
      <c r="I135" s="76"/>
      <c r="J135" s="76"/>
      <c r="K135" s="76"/>
    </row>
    <row r="136" spans="1:11" ht="12.75">
      <c r="A136" s="17"/>
      <c r="B136" s="17"/>
      <c r="C136" s="17"/>
      <c r="D136" s="17"/>
      <c r="E136" s="17"/>
      <c r="F136" s="86"/>
      <c r="G136" s="87"/>
      <c r="H136" s="17"/>
      <c r="I136" s="17"/>
      <c r="J136" s="17"/>
      <c r="K136" s="17"/>
    </row>
    <row r="137" spans="1:11" ht="12.75">
      <c r="A137" s="71" t="s">
        <v>95</v>
      </c>
      <c r="B137" s="72"/>
      <c r="C137" s="72"/>
      <c r="D137" s="72"/>
      <c r="E137" s="72"/>
      <c r="F137" s="72"/>
      <c r="G137" s="72"/>
      <c r="H137" s="72"/>
      <c r="I137" s="72"/>
      <c r="J137" s="72"/>
      <c r="K137" s="72"/>
    </row>
    <row r="138" spans="1:11" ht="12.75">
      <c r="A138" s="49" t="s">
        <v>220</v>
      </c>
      <c r="B138" s="52">
        <f>SUM('Egresos Reales'!B8)</f>
        <v>15666591</v>
      </c>
      <c r="C138" s="52">
        <f>SUM('Egresos Reales'!C8)</f>
        <v>14959285</v>
      </c>
      <c r="D138" s="52">
        <f>SUM('Egresos Reales'!D8)</f>
        <v>18224291</v>
      </c>
      <c r="E138" s="52">
        <f>SUM('Egresos Reales'!E8)</f>
        <v>16970483</v>
      </c>
      <c r="F138" s="52">
        <f>SUM('Egresos Reales'!F8)</f>
        <v>16615533</v>
      </c>
      <c r="G138" s="52">
        <f>SUM('Egresos Reales'!G8)</f>
        <v>15959673</v>
      </c>
      <c r="H138" s="52">
        <f>SUM('Egresos Reales'!H8)</f>
        <v>16498180.72</v>
      </c>
      <c r="I138" s="52">
        <f>SUM('Egresos Reales'!I8)</f>
        <v>16780644</v>
      </c>
      <c r="J138" s="52">
        <f>SUM('Egresos Reales'!J8)</f>
        <v>16224997.17</v>
      </c>
      <c r="K138" s="52">
        <f>SUM(B138:J138)</f>
        <v>147899677.89</v>
      </c>
    </row>
    <row r="139" spans="1:11" ht="12.75">
      <c r="A139" s="49" t="s">
        <v>221</v>
      </c>
      <c r="B139" s="52">
        <f>SUM('Egresos Reales'!B9)</f>
        <v>3444390.75</v>
      </c>
      <c r="C139" s="52">
        <f>SUM('Egresos Reales'!C9)</f>
        <v>4253369.22</v>
      </c>
      <c r="D139" s="52">
        <f>SUM('Egresos Reales'!D9)</f>
        <v>5494842.46</v>
      </c>
      <c r="E139" s="52">
        <f>SUM('Egresos Reales'!E9)</f>
        <v>3972638.67</v>
      </c>
      <c r="F139" s="52">
        <f>SUM('Egresos Reales'!F9)</f>
        <v>3588646.95</v>
      </c>
      <c r="G139" s="52">
        <f>SUM('Egresos Reales'!G9)</f>
        <v>4638601.72</v>
      </c>
      <c r="H139" s="52">
        <f>SUM('Egresos Reales'!H9)</f>
        <v>3727263.55</v>
      </c>
      <c r="I139" s="52">
        <f>SUM('Egresos Reales'!I9)</f>
        <v>3963252.83</v>
      </c>
      <c r="J139" s="52">
        <f>SUM('Egresos Reales'!J9)</f>
        <v>3494714.94</v>
      </c>
      <c r="K139" s="52">
        <f>SUM(B139:J139)</f>
        <v>36577721.089999996</v>
      </c>
    </row>
    <row r="140" spans="1:11" ht="12.75">
      <c r="A140" s="49" t="s">
        <v>96</v>
      </c>
      <c r="B140" s="52">
        <f>SUM('Egresos Reales'!B10)</f>
        <v>1816597.55</v>
      </c>
      <c r="C140" s="52">
        <f>SUM('Egresos Reales'!C10)</f>
        <v>3570612.45</v>
      </c>
      <c r="D140" s="52">
        <f>SUM('Egresos Reales'!D10)</f>
        <v>2977665.83</v>
      </c>
      <c r="E140" s="52">
        <f>SUM('Egresos Reales'!E10)</f>
        <v>3617779.82</v>
      </c>
      <c r="F140" s="52">
        <f>SUM('Egresos Reales'!F10)</f>
        <v>3833782.67</v>
      </c>
      <c r="G140" s="52">
        <f>SUM('Egresos Reales'!G10)</f>
        <v>3072476.63</v>
      </c>
      <c r="H140" s="52">
        <f>SUM('Egresos Reales'!H10)</f>
        <v>5057337.4</v>
      </c>
      <c r="I140" s="52">
        <f>SUM('Egresos Reales'!I10)</f>
        <v>2174147.6</v>
      </c>
      <c r="J140" s="52">
        <f>SUM('Egresos Reales'!J10)</f>
        <v>1571457.04</v>
      </c>
      <c r="K140" s="52">
        <f>SUM(B140:J140)</f>
        <v>27691856.990000002</v>
      </c>
    </row>
    <row r="141" spans="1:11" ht="12.75">
      <c r="A141" s="54" t="s">
        <v>222</v>
      </c>
      <c r="B141" s="53">
        <f>SUM(B138:B140)</f>
        <v>20927579.3</v>
      </c>
      <c r="C141" s="53">
        <f aca="true" t="shared" si="22" ref="C141:K141">SUM(C138:C140)</f>
        <v>22783266.669999998</v>
      </c>
      <c r="D141" s="53">
        <f t="shared" si="22"/>
        <v>26696799.29</v>
      </c>
      <c r="E141" s="53">
        <f t="shared" si="22"/>
        <v>24560901.490000002</v>
      </c>
      <c r="F141" s="53">
        <f t="shared" si="22"/>
        <v>24037962.619999997</v>
      </c>
      <c r="G141" s="53">
        <f t="shared" si="22"/>
        <v>23670751.349999998</v>
      </c>
      <c r="H141" s="53">
        <f t="shared" si="22"/>
        <v>25282781.67</v>
      </c>
      <c r="I141" s="53">
        <f t="shared" si="22"/>
        <v>22918044.43</v>
      </c>
      <c r="J141" s="53">
        <f t="shared" si="22"/>
        <v>21291169.15</v>
      </c>
      <c r="K141" s="53">
        <f t="shared" si="22"/>
        <v>212169255.97</v>
      </c>
    </row>
    <row r="142" spans="1:11" ht="12.75">
      <c r="A142" s="44" t="s">
        <v>46</v>
      </c>
      <c r="B142" s="52"/>
      <c r="C142" s="52"/>
      <c r="D142" s="52"/>
      <c r="E142" s="52"/>
      <c r="F142" s="52"/>
      <c r="G142" s="52"/>
      <c r="H142" s="52"/>
      <c r="I142" s="52"/>
      <c r="J142" s="52"/>
      <c r="K142" s="52"/>
    </row>
    <row r="143" spans="1:11" ht="12.75">
      <c r="A143" s="49" t="s">
        <v>97</v>
      </c>
      <c r="B143" s="52">
        <f>SUM('Egresos Reales'!B13)</f>
        <v>5498042.51</v>
      </c>
      <c r="C143" s="52">
        <f>SUM('Egresos Reales'!C13)</f>
        <v>6535037.4</v>
      </c>
      <c r="D143" s="52">
        <f>SUM('Egresos Reales'!D13)</f>
        <v>5592495.49</v>
      </c>
      <c r="E143" s="52">
        <f>SUM('Egresos Reales'!E13)</f>
        <v>5667536.7</v>
      </c>
      <c r="F143" s="52">
        <f>SUM('Egresos Reales'!F13)</f>
        <v>5359039.14</v>
      </c>
      <c r="G143" s="52">
        <f>SUM('Egresos Reales'!G13)</f>
        <v>5203557.38</v>
      </c>
      <c r="H143" s="52">
        <f>SUM('Egresos Reales'!H13)</f>
        <v>5302318.04</v>
      </c>
      <c r="I143" s="52">
        <f>SUM('Egresos Reales'!I13)</f>
        <v>5249643.45</v>
      </c>
      <c r="J143" s="52">
        <f>SUM('Egresos Reales'!J13)</f>
        <v>5412590.89</v>
      </c>
      <c r="K143" s="52">
        <f aca="true" t="shared" si="23" ref="K143:K148">SUM(B143:J143)</f>
        <v>49820261</v>
      </c>
    </row>
    <row r="144" spans="1:11" ht="12.75">
      <c r="A144" s="49" t="s">
        <v>98</v>
      </c>
      <c r="B144" s="52">
        <f>SUM('Egresos Reales'!B14)</f>
        <v>2638743.07</v>
      </c>
      <c r="C144" s="52">
        <f>SUM('Egresos Reales'!C14)</f>
        <v>749588.68</v>
      </c>
      <c r="D144" s="52">
        <f>SUM('Egresos Reales'!D14)</f>
        <v>1250237.64</v>
      </c>
      <c r="E144" s="52">
        <f>SUM('Egresos Reales'!E14)</f>
        <v>2243774.64</v>
      </c>
      <c r="F144" s="52">
        <f>SUM('Egresos Reales'!F14)</f>
        <v>2100517.33</v>
      </c>
      <c r="G144" s="52">
        <f>SUM('Egresos Reales'!G14)</f>
        <v>2550698.04</v>
      </c>
      <c r="H144" s="52">
        <f>SUM('Egresos Reales'!H14)</f>
        <v>2315055</v>
      </c>
      <c r="I144" s="52">
        <f>SUM('Egresos Reales'!I14)</f>
        <v>2798279.9</v>
      </c>
      <c r="J144" s="52">
        <f>SUM('Egresos Reales'!J14)</f>
        <v>2707067.77</v>
      </c>
      <c r="K144" s="52">
        <f t="shared" si="23"/>
        <v>19353962.07</v>
      </c>
    </row>
    <row r="145" spans="1:11" ht="12.75">
      <c r="A145" s="49" t="s">
        <v>99</v>
      </c>
      <c r="B145" s="52">
        <f>SUM('Egresos Reales'!B15)</f>
        <v>0</v>
      </c>
      <c r="C145" s="52">
        <f>SUM('Egresos Reales'!C15)</f>
        <v>0</v>
      </c>
      <c r="D145" s="52">
        <f>SUM('Egresos Reales'!D15)</f>
        <v>0</v>
      </c>
      <c r="E145" s="52">
        <f>SUM('Egresos Reales'!E15)</f>
        <v>63336</v>
      </c>
      <c r="F145" s="52">
        <f>SUM('Egresos Reales'!F15)</f>
        <v>52780</v>
      </c>
      <c r="G145" s="52">
        <f>SUM('Egresos Reales'!G15)</f>
        <v>0</v>
      </c>
      <c r="H145" s="52">
        <f>SUM('Egresos Reales'!H15)</f>
        <v>52780</v>
      </c>
      <c r="I145" s="52">
        <f>SUM('Egresos Reales'!I15)</f>
        <v>30160</v>
      </c>
      <c r="J145" s="52">
        <f>SUM('Egresos Reales'!J15)</f>
        <v>0</v>
      </c>
      <c r="K145" s="52">
        <f t="shared" si="23"/>
        <v>199056</v>
      </c>
    </row>
    <row r="146" spans="1:11" ht="12.75">
      <c r="A146" s="49" t="s">
        <v>100</v>
      </c>
      <c r="B146" s="52">
        <f>SUM('Egresos Reales'!B16)</f>
        <v>0</v>
      </c>
      <c r="C146" s="52">
        <f>SUM('Egresos Reales'!C16)</f>
        <v>0</v>
      </c>
      <c r="D146" s="52">
        <f>SUM('Egresos Reales'!D16)</f>
        <v>0</v>
      </c>
      <c r="E146" s="52">
        <f>SUM('Egresos Reales'!E16)</f>
        <v>0</v>
      </c>
      <c r="F146" s="52">
        <f>SUM('Egresos Reales'!F16)</f>
        <v>0</v>
      </c>
      <c r="G146" s="52">
        <f>SUM('Egresos Reales'!G16)</f>
        <v>0</v>
      </c>
      <c r="H146" s="52">
        <f>SUM('Egresos Reales'!H16)</f>
        <v>0</v>
      </c>
      <c r="I146" s="52">
        <f>SUM('Egresos Reales'!I16)</f>
        <v>0</v>
      </c>
      <c r="J146" s="52">
        <f>SUM('Egresos Reales'!J16)</f>
        <v>0</v>
      </c>
      <c r="K146" s="52">
        <f t="shared" si="23"/>
        <v>0</v>
      </c>
    </row>
    <row r="147" spans="1:11" ht="12.75">
      <c r="A147" s="49" t="s">
        <v>101</v>
      </c>
      <c r="B147" s="52">
        <f>SUM('Egresos Reales'!B17)</f>
        <v>0</v>
      </c>
      <c r="C147" s="52">
        <f>SUM('Egresos Reales'!C17)</f>
        <v>0</v>
      </c>
      <c r="D147" s="52">
        <f>SUM('Egresos Reales'!D17)</f>
        <v>0</v>
      </c>
      <c r="E147" s="52">
        <f>SUM('Egresos Reales'!E17)</f>
        <v>0</v>
      </c>
      <c r="F147" s="52">
        <f>SUM('Egresos Reales'!F17)</f>
        <v>0</v>
      </c>
      <c r="G147" s="52">
        <f>SUM('Egresos Reales'!G17)</f>
        <v>0</v>
      </c>
      <c r="H147" s="52">
        <f>SUM('Egresos Reales'!H17)</f>
        <v>0</v>
      </c>
      <c r="I147" s="52">
        <f>SUM('Egresos Reales'!I17)</f>
        <v>0</v>
      </c>
      <c r="J147" s="52">
        <f>SUM('Egresos Reales'!J17)</f>
        <v>0</v>
      </c>
      <c r="K147" s="52">
        <f t="shared" si="23"/>
        <v>0</v>
      </c>
    </row>
    <row r="148" spans="1:11" ht="12.75">
      <c r="A148" s="49" t="s">
        <v>23</v>
      </c>
      <c r="B148" s="52">
        <f>SUM('Egresos Reales'!B18)</f>
        <v>315625.87</v>
      </c>
      <c r="C148" s="52">
        <f>SUM('Egresos Reales'!C18)</f>
        <v>320659.65</v>
      </c>
      <c r="D148" s="52">
        <f>SUM('Egresos Reales'!D18)</f>
        <v>172630.79</v>
      </c>
      <c r="E148" s="52">
        <f>SUM('Egresos Reales'!E18)</f>
        <v>345764.19</v>
      </c>
      <c r="F148" s="52">
        <f>SUM('Egresos Reales'!F18)</f>
        <v>347246.73</v>
      </c>
      <c r="G148" s="52">
        <f>SUM('Egresos Reales'!G18)</f>
        <v>235743.69</v>
      </c>
      <c r="H148" s="52">
        <f>SUM('Egresos Reales'!H18)</f>
        <v>351854.25</v>
      </c>
      <c r="I148" s="52">
        <f>SUM('Egresos Reales'!I18)</f>
        <v>373913.22</v>
      </c>
      <c r="J148" s="52">
        <f>SUM('Egresos Reales'!J18)</f>
        <v>364275.64</v>
      </c>
      <c r="K148" s="52">
        <f t="shared" si="23"/>
        <v>2827714.03</v>
      </c>
    </row>
    <row r="149" spans="1:11" ht="12.75">
      <c r="A149" s="54" t="s">
        <v>102</v>
      </c>
      <c r="B149" s="53">
        <f>SUM(B143:B148)</f>
        <v>8452411.45</v>
      </c>
      <c r="C149" s="53">
        <f aca="true" t="shared" si="24" ref="C149:K149">SUM(C143:C148)</f>
        <v>7605285.73</v>
      </c>
      <c r="D149" s="53">
        <f t="shared" si="24"/>
        <v>7015363.92</v>
      </c>
      <c r="E149" s="53">
        <f t="shared" si="24"/>
        <v>8320411.53</v>
      </c>
      <c r="F149" s="53">
        <f t="shared" si="24"/>
        <v>7859583.199999999</v>
      </c>
      <c r="G149" s="53">
        <f t="shared" si="24"/>
        <v>7989999.11</v>
      </c>
      <c r="H149" s="53">
        <f t="shared" si="24"/>
        <v>8022007.29</v>
      </c>
      <c r="I149" s="53">
        <f t="shared" si="24"/>
        <v>8451996.57</v>
      </c>
      <c r="J149" s="53">
        <f t="shared" si="24"/>
        <v>8483934.3</v>
      </c>
      <c r="K149" s="53">
        <f t="shared" si="24"/>
        <v>72200993.1</v>
      </c>
    </row>
    <row r="150" spans="1:11" ht="12.75">
      <c r="A150" s="44" t="s">
        <v>47</v>
      </c>
      <c r="B150" s="52"/>
      <c r="C150" s="52"/>
      <c r="D150" s="52"/>
      <c r="E150" s="52"/>
      <c r="F150" s="52"/>
      <c r="G150" s="52"/>
      <c r="H150" s="52"/>
      <c r="I150" s="52"/>
      <c r="J150" s="52"/>
      <c r="K150" s="52"/>
    </row>
    <row r="151" spans="1:11" ht="12.75">
      <c r="A151" s="49" t="s">
        <v>103</v>
      </c>
      <c r="B151" s="52">
        <f>SUM('Egresos Reales'!B21)</f>
        <v>477500</v>
      </c>
      <c r="C151" s="52">
        <f>SUM('Egresos Reales'!C21)</f>
        <v>1841599.68</v>
      </c>
      <c r="D151" s="52">
        <f>SUM('Egresos Reales'!D21)</f>
        <v>372318</v>
      </c>
      <c r="E151" s="52">
        <f>SUM('Egresos Reales'!E21)</f>
        <v>461760</v>
      </c>
      <c r="F151" s="52">
        <f>SUM('Egresos Reales'!F21)</f>
        <v>209854.35</v>
      </c>
      <c r="G151" s="52">
        <f>SUM('Egresos Reales'!G21)</f>
        <v>1601371</v>
      </c>
      <c r="H151" s="52">
        <f>SUM('Egresos Reales'!H21)</f>
        <v>266336.19</v>
      </c>
      <c r="I151" s="52">
        <f>SUM('Egresos Reales'!I21)</f>
        <v>2660015.4</v>
      </c>
      <c r="J151" s="52">
        <f>SUM('Egresos Reales'!J21)</f>
        <v>810752.4099999999</v>
      </c>
      <c r="K151" s="52">
        <f aca="true" t="shared" si="25" ref="K151:K157">SUM(B151:J151)</f>
        <v>8701507.03</v>
      </c>
    </row>
    <row r="152" spans="1:11" ht="12.75">
      <c r="A152" s="49" t="s">
        <v>104</v>
      </c>
      <c r="B152" s="52">
        <f>SUM('Egresos Reales'!B22)</f>
        <v>0</v>
      </c>
      <c r="C152" s="52">
        <f>SUM('Egresos Reales'!C22)</f>
        <v>0</v>
      </c>
      <c r="D152" s="52">
        <f>SUM('Egresos Reales'!D22)</f>
        <v>0</v>
      </c>
      <c r="E152" s="52">
        <f>SUM('Egresos Reales'!E22)</f>
        <v>0</v>
      </c>
      <c r="F152" s="52">
        <f>SUM('Egresos Reales'!F22)</f>
        <v>0</v>
      </c>
      <c r="G152" s="52">
        <f>SUM('Egresos Reales'!G22)</f>
        <v>0</v>
      </c>
      <c r="H152" s="52">
        <f>SUM('Egresos Reales'!H22)</f>
        <v>0</v>
      </c>
      <c r="I152" s="52">
        <f>SUM('Egresos Reales'!I22)</f>
        <v>0</v>
      </c>
      <c r="J152" s="52">
        <f>SUM('Egresos Reales'!J22)</f>
        <v>0</v>
      </c>
      <c r="K152" s="52">
        <f t="shared" si="25"/>
        <v>0</v>
      </c>
    </row>
    <row r="153" spans="1:11" ht="12.75">
      <c r="A153" s="49" t="s">
        <v>105</v>
      </c>
      <c r="B153" s="52">
        <f>SUM('Egresos Reales'!B23)</f>
        <v>272915.88</v>
      </c>
      <c r="C153" s="52">
        <f>SUM('Egresos Reales'!C23)</f>
        <v>282248.93</v>
      </c>
      <c r="D153" s="52">
        <f>SUM('Egresos Reales'!D23)</f>
        <v>855758.8</v>
      </c>
      <c r="E153" s="52">
        <f>SUM('Egresos Reales'!E23)</f>
        <v>130612.49</v>
      </c>
      <c r="F153" s="52">
        <f>SUM('Egresos Reales'!F23)</f>
        <v>436933.75</v>
      </c>
      <c r="G153" s="52">
        <f>SUM('Egresos Reales'!G23)</f>
        <v>281611.39</v>
      </c>
      <c r="H153" s="52">
        <f>SUM('Egresos Reales'!H23)</f>
        <v>367454.15</v>
      </c>
      <c r="I153" s="52">
        <f>SUM('Egresos Reales'!I23)</f>
        <v>171159.57</v>
      </c>
      <c r="J153" s="52">
        <f>SUM('Egresos Reales'!J23)</f>
        <v>413875.98</v>
      </c>
      <c r="K153" s="52">
        <f t="shared" si="25"/>
        <v>3212570.94</v>
      </c>
    </row>
    <row r="154" spans="1:11" ht="12.75">
      <c r="A154" s="49" t="s">
        <v>223</v>
      </c>
      <c r="B154" s="52">
        <f>SUM('Egresos Reales'!B24)</f>
        <v>1392</v>
      </c>
      <c r="C154" s="52">
        <f>SUM('Egresos Reales'!C24)</f>
        <v>6186</v>
      </c>
      <c r="D154" s="52">
        <f>SUM('Egresos Reales'!D24)</f>
        <v>39614.92</v>
      </c>
      <c r="E154" s="52">
        <f>SUM('Egresos Reales'!E24)</f>
        <v>102761.44</v>
      </c>
      <c r="F154" s="52">
        <f>SUM('Egresos Reales'!F24)</f>
        <v>149263.24</v>
      </c>
      <c r="G154" s="52">
        <f>SUM('Egresos Reales'!G24)</f>
        <v>149767.91</v>
      </c>
      <c r="H154" s="52">
        <f>SUM('Egresos Reales'!H24)</f>
        <v>133727.8</v>
      </c>
      <c r="I154" s="52">
        <f>SUM('Egresos Reales'!I24)</f>
        <v>124773.37</v>
      </c>
      <c r="J154" s="52">
        <f>SUM('Egresos Reales'!J24)</f>
        <v>240979.41</v>
      </c>
      <c r="K154" s="52">
        <f t="shared" si="25"/>
        <v>948466.0900000001</v>
      </c>
    </row>
    <row r="155" spans="1:11" ht="12.75">
      <c r="A155" s="49" t="s">
        <v>224</v>
      </c>
      <c r="B155" s="52">
        <f>SUM('Egresos Reales'!B25)</f>
        <v>268452.93</v>
      </c>
      <c r="C155" s="52">
        <f>SUM('Egresos Reales'!C25)</f>
        <v>890079.99</v>
      </c>
      <c r="D155" s="52">
        <f>SUM('Egresos Reales'!D25)</f>
        <v>1231282.16</v>
      </c>
      <c r="E155" s="52">
        <f>SUM('Egresos Reales'!E25)</f>
        <v>922751.13</v>
      </c>
      <c r="F155" s="52">
        <f>SUM('Egresos Reales'!F25)</f>
        <v>1211156.08</v>
      </c>
      <c r="G155" s="52">
        <f>SUM('Egresos Reales'!G25)</f>
        <v>688437.63</v>
      </c>
      <c r="H155" s="52">
        <f>SUM('Egresos Reales'!H25)</f>
        <v>2600609.52</v>
      </c>
      <c r="I155" s="52">
        <f>SUM('Egresos Reales'!I25)</f>
        <v>1047087.16</v>
      </c>
      <c r="J155" s="52">
        <f>SUM('Egresos Reales'!J25)</f>
        <v>1031524.72</v>
      </c>
      <c r="K155" s="52">
        <f t="shared" si="25"/>
        <v>9891381.32</v>
      </c>
    </row>
    <row r="156" spans="1:11" ht="12.75">
      <c r="A156" s="49" t="s">
        <v>23</v>
      </c>
      <c r="B156" s="52">
        <f>SUM('Egresos Reales'!B26)</f>
        <v>47310</v>
      </c>
      <c r="C156" s="52">
        <f>SUM('Egresos Reales'!C26)</f>
        <v>101920</v>
      </c>
      <c r="D156" s="52">
        <f>SUM('Egresos Reales'!D26)</f>
        <v>147625.1</v>
      </c>
      <c r="E156" s="52">
        <f>SUM('Egresos Reales'!E26)</f>
        <v>146054</v>
      </c>
      <c r="F156" s="52">
        <f>SUM('Egresos Reales'!F26)</f>
        <v>305481</v>
      </c>
      <c r="G156" s="52">
        <f>SUM('Egresos Reales'!G26)</f>
        <v>335115.37</v>
      </c>
      <c r="H156" s="52">
        <f>SUM('Egresos Reales'!H26)</f>
        <v>173635.69</v>
      </c>
      <c r="I156" s="52">
        <f>SUM('Egresos Reales'!I26)</f>
        <v>84926.4</v>
      </c>
      <c r="J156" s="52">
        <f>SUM('Egresos Reales'!J26)</f>
        <v>204950.3</v>
      </c>
      <c r="K156" s="52">
        <f t="shared" si="25"/>
        <v>1547017.8599999999</v>
      </c>
    </row>
    <row r="157" spans="1:11" ht="12.75">
      <c r="A157" s="49" t="s">
        <v>356</v>
      </c>
      <c r="B157" s="52">
        <f>SUM('Egresos Reales'!B27)</f>
        <v>76359.62</v>
      </c>
      <c r="C157" s="52">
        <f>SUM('Egresos Reales'!C27)</f>
        <v>232393.7</v>
      </c>
      <c r="D157" s="52">
        <f>SUM('Egresos Reales'!D27)</f>
        <v>294620.96</v>
      </c>
      <c r="E157" s="52">
        <f>SUM('Egresos Reales'!E27)</f>
        <v>249522.85</v>
      </c>
      <c r="F157" s="52">
        <f>SUM('Egresos Reales'!F27)</f>
        <v>272257.35</v>
      </c>
      <c r="G157" s="52">
        <f>SUM('Egresos Reales'!G27)</f>
        <v>237584.03</v>
      </c>
      <c r="H157" s="52">
        <f>SUM('Egresos Reales'!H27)</f>
        <v>246653.85</v>
      </c>
      <c r="I157" s="52">
        <f>SUM('Egresos Reales'!I27)</f>
        <v>265904.12</v>
      </c>
      <c r="J157" s="52">
        <f>SUM('Egresos Reales'!J27)</f>
        <v>285837.65</v>
      </c>
      <c r="K157" s="52">
        <f t="shared" si="25"/>
        <v>2161134.13</v>
      </c>
    </row>
    <row r="158" spans="1:11" ht="12.75">
      <c r="A158" s="54" t="s">
        <v>106</v>
      </c>
      <c r="B158" s="53">
        <f>SUM(B151:B157)</f>
        <v>1143930.4300000002</v>
      </c>
      <c r="C158" s="53">
        <f aca="true" t="shared" si="26" ref="C158:K158">SUM(C151:C157)</f>
        <v>3354428.3</v>
      </c>
      <c r="D158" s="53">
        <f t="shared" si="26"/>
        <v>2941219.94</v>
      </c>
      <c r="E158" s="53">
        <f t="shared" si="26"/>
        <v>2013461.9100000001</v>
      </c>
      <c r="F158" s="53">
        <f t="shared" si="26"/>
        <v>2584945.77</v>
      </c>
      <c r="G158" s="53">
        <f t="shared" si="26"/>
        <v>3293887.33</v>
      </c>
      <c r="H158" s="53">
        <f t="shared" si="26"/>
        <v>3788417.2</v>
      </c>
      <c r="I158" s="53">
        <f t="shared" si="26"/>
        <v>4353866.02</v>
      </c>
      <c r="J158" s="53">
        <f t="shared" si="26"/>
        <v>2987920.4699999993</v>
      </c>
      <c r="K158" s="53">
        <f t="shared" si="26"/>
        <v>26462077.369999997</v>
      </c>
    </row>
    <row r="159" spans="1:11" ht="12.75">
      <c r="A159" s="44" t="s">
        <v>279</v>
      </c>
      <c r="B159" s="52"/>
      <c r="C159" s="52"/>
      <c r="D159" s="52"/>
      <c r="E159" s="52"/>
      <c r="F159" s="52"/>
      <c r="G159" s="52"/>
      <c r="H159" s="52"/>
      <c r="I159" s="52"/>
      <c r="J159" s="52"/>
      <c r="K159" s="52"/>
    </row>
    <row r="160" spans="1:11" ht="12.75">
      <c r="A160" s="49" t="s">
        <v>294</v>
      </c>
      <c r="B160" s="52">
        <f>SUM('Egresos Reales'!B30)</f>
        <v>1599141.38</v>
      </c>
      <c r="C160" s="52">
        <f>SUM('Egresos Reales'!C30)</f>
        <v>3224131.96</v>
      </c>
      <c r="D160" s="52">
        <f>SUM('Egresos Reales'!D30)</f>
        <v>5624889.1</v>
      </c>
      <c r="E160" s="52">
        <f>SUM('Egresos Reales'!E30)</f>
        <v>4011002.99</v>
      </c>
      <c r="F160" s="52">
        <f>SUM('Egresos Reales'!F30)</f>
        <v>3897127.1</v>
      </c>
      <c r="G160" s="52">
        <f>SUM('Egresos Reales'!G30)</f>
        <v>3886071.59</v>
      </c>
      <c r="H160" s="52">
        <f>SUM('Egresos Reales'!H30)</f>
        <v>4799205.84</v>
      </c>
      <c r="I160" s="52">
        <f>SUM('Egresos Reales'!I30)</f>
        <v>1312310.29</v>
      </c>
      <c r="J160" s="52">
        <f>SUM('Egresos Reales'!J30)</f>
        <v>3741022.09</v>
      </c>
      <c r="K160" s="52">
        <f aca="true" t="shared" si="27" ref="K160:K166">SUM(B160:J160)</f>
        <v>32094902.34</v>
      </c>
    </row>
    <row r="161" spans="1:11" ht="12.75">
      <c r="A161" s="49" t="s">
        <v>107</v>
      </c>
      <c r="B161" s="52">
        <f>SUM('Egresos Reales'!B31)</f>
        <v>152504.46</v>
      </c>
      <c r="C161" s="52">
        <f>SUM('Egresos Reales'!C31)</f>
        <v>859822.01</v>
      </c>
      <c r="D161" s="52">
        <f>SUM('Egresos Reales'!D31)</f>
        <v>2331774.24</v>
      </c>
      <c r="E161" s="52">
        <f>SUM('Egresos Reales'!E31)</f>
        <v>1751512.99</v>
      </c>
      <c r="F161" s="52">
        <f>SUM('Egresos Reales'!F31)</f>
        <v>2471290.16</v>
      </c>
      <c r="G161" s="52">
        <f>SUM('Egresos Reales'!G31)</f>
        <v>1527875.92</v>
      </c>
      <c r="H161" s="52">
        <f>SUM('Egresos Reales'!H31)</f>
        <v>1210670.24</v>
      </c>
      <c r="I161" s="52">
        <f>SUM('Egresos Reales'!I31)</f>
        <v>1207848.21</v>
      </c>
      <c r="J161" s="52">
        <f>SUM('Egresos Reales'!J31)</f>
        <v>288596.22</v>
      </c>
      <c r="K161" s="52">
        <f t="shared" si="27"/>
        <v>11801894.450000001</v>
      </c>
    </row>
    <row r="162" spans="1:11" ht="12.75">
      <c r="A162" s="49" t="s">
        <v>108</v>
      </c>
      <c r="B162" s="52">
        <f>SUM('Egresos Reales'!B32)</f>
        <v>0</v>
      </c>
      <c r="C162" s="52">
        <f>SUM('Egresos Reales'!C32)</f>
        <v>4562.45</v>
      </c>
      <c r="D162" s="52">
        <f>SUM('Egresos Reales'!D32)</f>
        <v>754</v>
      </c>
      <c r="E162" s="52">
        <f>SUM('Egresos Reales'!E32)</f>
        <v>3108.8</v>
      </c>
      <c r="F162" s="52">
        <f>SUM('Egresos Reales'!F32)</f>
        <v>8189.6</v>
      </c>
      <c r="G162" s="52">
        <f>SUM('Egresos Reales'!G32)</f>
        <v>0</v>
      </c>
      <c r="H162" s="52">
        <f>SUM('Egresos Reales'!H32)</f>
        <v>93221.01</v>
      </c>
      <c r="I162" s="52">
        <f>SUM('Egresos Reales'!I32)</f>
        <v>4431.2</v>
      </c>
      <c r="J162" s="52">
        <f>SUM('Egresos Reales'!J32)</f>
        <v>1384.61</v>
      </c>
      <c r="K162" s="52">
        <f t="shared" si="27"/>
        <v>115651.66999999998</v>
      </c>
    </row>
    <row r="163" spans="1:11" ht="12.75">
      <c r="A163" s="49" t="s">
        <v>109</v>
      </c>
      <c r="B163" s="52">
        <f>SUM('Egresos Reales'!B33)</f>
        <v>175346.71</v>
      </c>
      <c r="C163" s="52">
        <f>SUM('Egresos Reales'!C33)</f>
        <v>119319.07</v>
      </c>
      <c r="D163" s="52">
        <f>SUM('Egresos Reales'!D33)</f>
        <v>287346.03</v>
      </c>
      <c r="E163" s="52">
        <f>SUM('Egresos Reales'!E33)</f>
        <v>463044.62</v>
      </c>
      <c r="F163" s="52">
        <f>SUM('Egresos Reales'!F33)</f>
        <v>537675.57</v>
      </c>
      <c r="G163" s="52">
        <f>SUM('Egresos Reales'!G33)</f>
        <v>222333.76</v>
      </c>
      <c r="H163" s="52">
        <f>SUM('Egresos Reales'!H33)</f>
        <v>213305.51</v>
      </c>
      <c r="I163" s="52">
        <f>SUM('Egresos Reales'!I33)</f>
        <v>235899.3</v>
      </c>
      <c r="J163" s="52">
        <f>SUM('Egresos Reales'!J33)</f>
        <v>252526.75</v>
      </c>
      <c r="K163" s="52">
        <f t="shared" si="27"/>
        <v>2506797.32</v>
      </c>
    </row>
    <row r="164" spans="1:11" ht="12.75">
      <c r="A164" s="49" t="s">
        <v>110</v>
      </c>
      <c r="B164" s="52">
        <f>SUM('Egresos Reales'!B34)</f>
        <v>4294.66</v>
      </c>
      <c r="C164" s="52">
        <f>SUM('Egresos Reales'!C34)</f>
        <v>10275.91</v>
      </c>
      <c r="D164" s="52">
        <f>SUM('Egresos Reales'!D34)</f>
        <v>1090.4</v>
      </c>
      <c r="E164" s="52">
        <f>SUM('Egresos Reales'!E34)</f>
        <v>77630.08</v>
      </c>
      <c r="F164" s="52">
        <f>SUM('Egresos Reales'!F34)</f>
        <v>27268.28</v>
      </c>
      <c r="G164" s="52">
        <f>SUM('Egresos Reales'!G34)</f>
        <v>9332.05</v>
      </c>
      <c r="H164" s="52">
        <f>SUM('Egresos Reales'!H34)</f>
        <v>20970.83</v>
      </c>
      <c r="I164" s="52">
        <f>SUM('Egresos Reales'!I34)</f>
        <v>37080.53</v>
      </c>
      <c r="J164" s="52">
        <f>SUM('Egresos Reales'!J34)</f>
        <v>32057.59</v>
      </c>
      <c r="K164" s="52">
        <f t="shared" si="27"/>
        <v>220000.33000000002</v>
      </c>
    </row>
    <row r="165" spans="1:11" ht="12.75">
      <c r="A165" s="49" t="s">
        <v>111</v>
      </c>
      <c r="B165" s="52">
        <f>SUM('Egresos Reales'!B35)</f>
        <v>0</v>
      </c>
      <c r="C165" s="52">
        <f>SUM('Egresos Reales'!C35)</f>
        <v>0</v>
      </c>
      <c r="D165" s="52">
        <f>SUM('Egresos Reales'!D35)</f>
        <v>0</v>
      </c>
      <c r="E165" s="52">
        <f>SUM('Egresos Reales'!E35)</f>
        <v>0</v>
      </c>
      <c r="F165" s="52">
        <f>SUM('Egresos Reales'!F35)</f>
        <v>0</v>
      </c>
      <c r="G165" s="52">
        <f>SUM('Egresos Reales'!G35)</f>
        <v>0</v>
      </c>
      <c r="H165" s="52">
        <f>SUM('Egresos Reales'!H35)</f>
        <v>0</v>
      </c>
      <c r="I165" s="52">
        <f>SUM('Egresos Reales'!I35)</f>
        <v>0</v>
      </c>
      <c r="J165" s="52">
        <f>SUM('Egresos Reales'!J35)</f>
        <v>0</v>
      </c>
      <c r="K165" s="52">
        <f t="shared" si="27"/>
        <v>0</v>
      </c>
    </row>
    <row r="166" spans="1:11" ht="12.75">
      <c r="A166" s="49" t="s">
        <v>23</v>
      </c>
      <c r="B166" s="52">
        <f>SUM('Egresos Reales'!B36)</f>
        <v>1364389.82</v>
      </c>
      <c r="C166" s="52">
        <f>SUM('Egresos Reales'!C36)</f>
        <v>97485.94</v>
      </c>
      <c r="D166" s="52">
        <f>SUM('Egresos Reales'!D36)</f>
        <v>286237.53</v>
      </c>
      <c r="E166" s="52">
        <f>SUM('Egresos Reales'!E36)</f>
        <v>153201.54</v>
      </c>
      <c r="F166" s="52">
        <f>SUM('Egresos Reales'!F36)</f>
        <v>40461.68</v>
      </c>
      <c r="G166" s="52">
        <f>SUM('Egresos Reales'!G36)</f>
        <v>1225100.85</v>
      </c>
      <c r="H166" s="52">
        <f>SUM('Egresos Reales'!H36)</f>
        <v>39174.24</v>
      </c>
      <c r="I166" s="52">
        <f>SUM('Egresos Reales'!I36)</f>
        <v>17961.86</v>
      </c>
      <c r="J166" s="52">
        <f>SUM('Egresos Reales'!J36)</f>
        <v>30866</v>
      </c>
      <c r="K166" s="52">
        <f t="shared" si="27"/>
        <v>3254879.4600000004</v>
      </c>
    </row>
    <row r="167" spans="1:11" ht="12.75">
      <c r="A167" s="54" t="s">
        <v>112</v>
      </c>
      <c r="B167" s="53">
        <f>SUM(B160:B166)</f>
        <v>3295677.03</v>
      </c>
      <c r="C167" s="53">
        <f aca="true" t="shared" si="28" ref="C167:K167">SUM(C160:C166)</f>
        <v>4315597.340000001</v>
      </c>
      <c r="D167" s="53">
        <f t="shared" si="28"/>
        <v>8532091.3</v>
      </c>
      <c r="E167" s="53">
        <f t="shared" si="28"/>
        <v>6459501.0200000005</v>
      </c>
      <c r="F167" s="53">
        <f t="shared" si="28"/>
        <v>6982012.39</v>
      </c>
      <c r="G167" s="53">
        <f t="shared" si="28"/>
        <v>6870714.17</v>
      </c>
      <c r="H167" s="53">
        <f t="shared" si="28"/>
        <v>6376547.67</v>
      </c>
      <c r="I167" s="53">
        <f t="shared" si="28"/>
        <v>2815531.3899999997</v>
      </c>
      <c r="J167" s="53">
        <f t="shared" si="28"/>
        <v>4346453.26</v>
      </c>
      <c r="K167" s="53">
        <f t="shared" si="28"/>
        <v>49994125.57</v>
      </c>
    </row>
    <row r="168" spans="1:11" ht="12.75">
      <c r="A168" s="44" t="s">
        <v>48</v>
      </c>
      <c r="B168" s="52"/>
      <c r="C168" s="52"/>
      <c r="D168" s="52"/>
      <c r="E168" s="52"/>
      <c r="F168" s="52"/>
      <c r="G168" s="52"/>
      <c r="H168" s="52"/>
      <c r="I168" s="52"/>
      <c r="J168" s="52"/>
      <c r="K168" s="52"/>
    </row>
    <row r="169" spans="1:11" ht="12.75">
      <c r="A169" s="49" t="s">
        <v>113</v>
      </c>
      <c r="B169" s="52">
        <f>SUM('Egresos Reales'!B39)</f>
        <v>71412.53</v>
      </c>
      <c r="C169" s="52">
        <f>SUM('Egresos Reales'!C39)</f>
        <v>601981.68</v>
      </c>
      <c r="D169" s="52">
        <f>SUM('Egresos Reales'!D39)</f>
        <v>953149.43</v>
      </c>
      <c r="E169" s="52">
        <f>SUM('Egresos Reales'!E39)</f>
        <v>548260.95</v>
      </c>
      <c r="F169" s="52">
        <f>SUM('Egresos Reales'!F39)</f>
        <v>414310.76</v>
      </c>
      <c r="G169" s="52">
        <f>SUM('Egresos Reales'!G39)</f>
        <v>291417.96</v>
      </c>
      <c r="H169" s="52">
        <f>SUM('Egresos Reales'!H39)</f>
        <v>337267.08</v>
      </c>
      <c r="I169" s="52">
        <f>SUM('Egresos Reales'!I39)</f>
        <v>690180.64</v>
      </c>
      <c r="J169" s="52">
        <f>SUM('Egresos Reales'!J39)</f>
        <v>264232.42</v>
      </c>
      <c r="K169" s="52">
        <f>SUM(B169:J169)</f>
        <v>4172213.4499999997</v>
      </c>
    </row>
    <row r="170" spans="1:11" ht="12.75">
      <c r="A170" s="49" t="s">
        <v>114</v>
      </c>
      <c r="B170" s="52">
        <f>SUM('Egresos Reales'!B40)</f>
        <v>0</v>
      </c>
      <c r="C170" s="52">
        <f>SUM('Egresos Reales'!C40)</f>
        <v>0</v>
      </c>
      <c r="D170" s="52">
        <f>SUM('Egresos Reales'!D40)</f>
        <v>0</v>
      </c>
      <c r="E170" s="52">
        <f>SUM('Egresos Reales'!E40)</f>
        <v>0</v>
      </c>
      <c r="F170" s="52">
        <f>SUM('Egresos Reales'!F40)</f>
        <v>0</v>
      </c>
      <c r="G170" s="52">
        <f>SUM('Egresos Reales'!G40)</f>
        <v>0</v>
      </c>
      <c r="H170" s="52">
        <f>SUM('Egresos Reales'!H40)</f>
        <v>0</v>
      </c>
      <c r="I170" s="52">
        <f>SUM('Egresos Reales'!I40)</f>
        <v>0</v>
      </c>
      <c r="J170" s="52">
        <f>SUM('Egresos Reales'!J40)</f>
        <v>0</v>
      </c>
      <c r="K170" s="52">
        <f>SUM(B170:J170)</f>
        <v>0</v>
      </c>
    </row>
    <row r="171" spans="1:11" ht="12.75">
      <c r="A171" s="54" t="s">
        <v>115</v>
      </c>
      <c r="B171" s="53">
        <f aca="true" t="shared" si="29" ref="B171:J171">SUM(B169:B170)</f>
        <v>71412.53</v>
      </c>
      <c r="C171" s="53">
        <f t="shared" si="29"/>
        <v>601981.68</v>
      </c>
      <c r="D171" s="53">
        <f t="shared" si="29"/>
        <v>953149.43</v>
      </c>
      <c r="E171" s="53">
        <f t="shared" si="29"/>
        <v>548260.95</v>
      </c>
      <c r="F171" s="53">
        <f t="shared" si="29"/>
        <v>414310.76</v>
      </c>
      <c r="G171" s="53">
        <f t="shared" si="29"/>
        <v>291417.96</v>
      </c>
      <c r="H171" s="53">
        <f t="shared" si="29"/>
        <v>337267.08</v>
      </c>
      <c r="I171" s="53">
        <f t="shared" si="29"/>
        <v>690180.64</v>
      </c>
      <c r="J171" s="53">
        <f t="shared" si="29"/>
        <v>264232.42</v>
      </c>
      <c r="K171" s="53">
        <f>SUM(K169:K170)</f>
        <v>4172213.4499999997</v>
      </c>
    </row>
    <row r="172" spans="1:11" ht="12.75">
      <c r="A172" s="44" t="s">
        <v>116</v>
      </c>
      <c r="B172" s="52"/>
      <c r="C172" s="52"/>
      <c r="D172" s="52"/>
      <c r="E172" s="52"/>
      <c r="F172" s="52"/>
      <c r="G172" s="52"/>
      <c r="H172" s="52"/>
      <c r="I172" s="52"/>
      <c r="J172" s="52"/>
      <c r="K172" s="52"/>
    </row>
    <row r="173" spans="1:11" ht="12.75">
      <c r="A173" s="49" t="s">
        <v>117</v>
      </c>
      <c r="B173" s="52">
        <f>SUM('Egresos Reales'!B43)</f>
        <v>2160785.46</v>
      </c>
      <c r="C173" s="52">
        <f>SUM('Egresos Reales'!C43)</f>
        <v>3243469.58</v>
      </c>
      <c r="D173" s="52">
        <f>SUM('Egresos Reales'!D43)</f>
        <v>8401284.53</v>
      </c>
      <c r="E173" s="52">
        <f>SUM('Egresos Reales'!E43)</f>
        <v>3753257.12</v>
      </c>
      <c r="F173" s="52">
        <f>SUM('Egresos Reales'!F43)</f>
        <v>4298897.78</v>
      </c>
      <c r="G173" s="52">
        <f>SUM('Egresos Reales'!G43)</f>
        <v>3989456.71</v>
      </c>
      <c r="H173" s="52">
        <f>SUM('Egresos Reales'!H43)</f>
        <v>3269032.93</v>
      </c>
      <c r="I173" s="52">
        <f>SUM('Egresos Reales'!I43)</f>
        <v>3326599.41</v>
      </c>
      <c r="J173" s="52">
        <f>SUM('Egresos Reales'!J43)</f>
        <v>2425058.88</v>
      </c>
      <c r="K173" s="52">
        <f>SUM(B173:J173)</f>
        <v>34867842.400000006</v>
      </c>
    </row>
    <row r="174" spans="1:11" ht="12.75">
      <c r="A174" s="25" t="s">
        <v>377</v>
      </c>
      <c r="B174" s="52">
        <f>SUM('Egresos Reales'!B44)</f>
        <v>1350181.56</v>
      </c>
      <c r="C174" s="52">
        <f>SUM('Egresos Reales'!C44)</f>
        <v>1194028.42</v>
      </c>
      <c r="D174" s="52">
        <f>SUM('Egresos Reales'!D44)</f>
        <v>0</v>
      </c>
      <c r="E174" s="52">
        <f>SUM('Egresos Reales'!E44)</f>
        <v>0</v>
      </c>
      <c r="F174" s="52">
        <f>SUM('Egresos Reales'!F44)</f>
        <v>0</v>
      </c>
      <c r="G174" s="52">
        <f>SUM('Egresos Reales'!G44)</f>
        <v>908074.36</v>
      </c>
      <c r="H174" s="52">
        <f>SUM('Egresos Reales'!H44)</f>
        <v>20511273.89</v>
      </c>
      <c r="I174" s="52">
        <f>SUM('Egresos Reales'!I44)</f>
        <v>0</v>
      </c>
      <c r="J174" s="52">
        <f>SUM('Egresos Reales'!J44)</f>
        <v>27996163.33</v>
      </c>
      <c r="K174" s="52">
        <f>SUM(B174:J174)</f>
        <v>51959721.56</v>
      </c>
    </row>
    <row r="175" spans="1:11" ht="12.75">
      <c r="A175" s="49" t="s">
        <v>118</v>
      </c>
      <c r="B175" s="52">
        <f>SUM('Egresos Reales'!B45)</f>
        <v>0</v>
      </c>
      <c r="C175" s="52">
        <f>SUM('Egresos Reales'!C45)</f>
        <v>0</v>
      </c>
      <c r="D175" s="52">
        <f>SUM('Egresos Reales'!D45)</f>
        <v>0</v>
      </c>
      <c r="E175" s="52">
        <f>SUM('Egresos Reales'!E45)</f>
        <v>0</v>
      </c>
      <c r="F175" s="52">
        <f>SUM('Egresos Reales'!F45)</f>
        <v>0</v>
      </c>
      <c r="G175" s="52">
        <f>SUM('Egresos Reales'!G45)</f>
        <v>0</v>
      </c>
      <c r="H175" s="52">
        <f>SUM('Egresos Reales'!H45)</f>
        <v>0</v>
      </c>
      <c r="I175" s="52">
        <f>SUM('Egresos Reales'!I45)</f>
        <v>0</v>
      </c>
      <c r="J175" s="52">
        <f>SUM('Egresos Reales'!J45)</f>
        <v>0</v>
      </c>
      <c r="K175" s="52">
        <f>SUM(B175:J175)</f>
        <v>0</v>
      </c>
    </row>
    <row r="176" spans="1:11" ht="12.75">
      <c r="A176" s="49" t="s">
        <v>119</v>
      </c>
      <c r="B176" s="52">
        <f>SUM('Egresos Reales'!B46)</f>
        <v>0</v>
      </c>
      <c r="C176" s="52">
        <f>SUM('Egresos Reales'!C46)</f>
        <v>0</v>
      </c>
      <c r="D176" s="52">
        <f>SUM('Egresos Reales'!D46)</f>
        <v>0</v>
      </c>
      <c r="E176" s="52">
        <f>SUM('Egresos Reales'!E46)</f>
        <v>0</v>
      </c>
      <c r="F176" s="52">
        <f>SUM('Egresos Reales'!F46)</f>
        <v>0</v>
      </c>
      <c r="G176" s="52">
        <f>SUM('Egresos Reales'!G46)</f>
        <v>0</v>
      </c>
      <c r="H176" s="52">
        <f>SUM('Egresos Reales'!H46)</f>
        <v>0</v>
      </c>
      <c r="I176" s="52">
        <f>SUM('Egresos Reales'!I46)</f>
        <v>0</v>
      </c>
      <c r="J176" s="52">
        <f>SUM('Egresos Reales'!J46)</f>
        <v>0</v>
      </c>
      <c r="K176" s="52">
        <f>SUM(B176:J176)</f>
        <v>0</v>
      </c>
    </row>
    <row r="177" spans="1:11" ht="12.75">
      <c r="A177" s="54" t="s">
        <v>120</v>
      </c>
      <c r="B177" s="53">
        <f>SUM(B173:B176)</f>
        <v>3510967.02</v>
      </c>
      <c r="C177" s="53">
        <f aca="true" t="shared" si="30" ref="C177:K177">SUM(C173:C176)</f>
        <v>4437498</v>
      </c>
      <c r="D177" s="53">
        <f t="shared" si="30"/>
        <v>8401284.53</v>
      </c>
      <c r="E177" s="53">
        <f t="shared" si="30"/>
        <v>3753257.12</v>
      </c>
      <c r="F177" s="53">
        <f t="shared" si="30"/>
        <v>4298897.78</v>
      </c>
      <c r="G177" s="53">
        <f t="shared" si="30"/>
        <v>4897531.07</v>
      </c>
      <c r="H177" s="53">
        <f t="shared" si="30"/>
        <v>23780306.82</v>
      </c>
      <c r="I177" s="53">
        <f t="shared" si="30"/>
        <v>3326599.41</v>
      </c>
      <c r="J177" s="53">
        <f t="shared" si="30"/>
        <v>30421222.209999997</v>
      </c>
      <c r="K177" s="53">
        <f t="shared" si="30"/>
        <v>86827563.96000001</v>
      </c>
    </row>
    <row r="178" spans="1:11" ht="12.75">
      <c r="A178" s="44" t="s">
        <v>280</v>
      </c>
      <c r="B178" s="53"/>
      <c r="C178" s="53"/>
      <c r="D178" s="53"/>
      <c r="E178" s="53"/>
      <c r="F178" s="53"/>
      <c r="G178" s="53"/>
      <c r="H178" s="53"/>
      <c r="I178" s="53"/>
      <c r="J178" s="53"/>
      <c r="K178" s="53"/>
    </row>
    <row r="179" spans="1:11" ht="12.75">
      <c r="A179" s="55" t="s">
        <v>281</v>
      </c>
      <c r="B179" s="52">
        <f>SUM('Egresos Reales'!B50)</f>
        <v>0</v>
      </c>
      <c r="C179" s="52">
        <f>SUM('Egresos Reales'!C50)</f>
        <v>0</v>
      </c>
      <c r="D179" s="52">
        <f>SUM('Egresos Reales'!D50)</f>
        <v>0</v>
      </c>
      <c r="E179" s="52">
        <f>SUM('Egresos Reales'!E50)</f>
        <v>0</v>
      </c>
      <c r="F179" s="52">
        <f>SUM('Egresos Reales'!F50)</f>
        <v>0</v>
      </c>
      <c r="G179" s="52">
        <f>SUM('Egresos Reales'!G50)</f>
        <v>0</v>
      </c>
      <c r="H179" s="52">
        <f>SUM('Egresos Reales'!H50)</f>
        <v>0</v>
      </c>
      <c r="I179" s="52">
        <f>SUM('Egresos Reales'!I50)</f>
        <v>0</v>
      </c>
      <c r="J179" s="52">
        <f>SUM('Egresos Reales'!J50)</f>
        <v>0</v>
      </c>
      <c r="K179" s="52">
        <f aca="true" t="shared" si="31" ref="K179:K189">SUM(B179:J179)</f>
        <v>0</v>
      </c>
    </row>
    <row r="180" spans="1:11" ht="12.75">
      <c r="A180" s="55" t="s">
        <v>105</v>
      </c>
      <c r="B180" s="52">
        <f>SUM('Egresos Reales'!B51)</f>
        <v>0</v>
      </c>
      <c r="C180" s="52">
        <f>SUM('Egresos Reales'!C51)</f>
        <v>0</v>
      </c>
      <c r="D180" s="52">
        <f>SUM('Egresos Reales'!D51)</f>
        <v>0</v>
      </c>
      <c r="E180" s="52">
        <f>SUM('Egresos Reales'!E51)</f>
        <v>0</v>
      </c>
      <c r="F180" s="52">
        <f>SUM('Egresos Reales'!F51)</f>
        <v>0</v>
      </c>
      <c r="G180" s="52">
        <f>SUM('Egresos Reales'!G51)</f>
        <v>0</v>
      </c>
      <c r="H180" s="52">
        <f>SUM('Egresos Reales'!H51)</f>
        <v>0</v>
      </c>
      <c r="I180" s="52">
        <f>SUM('Egresos Reales'!I51)</f>
        <v>0</v>
      </c>
      <c r="J180" s="52">
        <f>SUM('Egresos Reales'!J51)</f>
        <v>0</v>
      </c>
      <c r="K180" s="52">
        <f t="shared" si="31"/>
        <v>0</v>
      </c>
    </row>
    <row r="181" spans="1:11" ht="12.75">
      <c r="A181" s="55" t="s">
        <v>442</v>
      </c>
      <c r="B181" s="52">
        <f>SUM('Egresos Reales'!B52)</f>
        <v>0</v>
      </c>
      <c r="C181" s="52">
        <f>SUM('Egresos Reales'!C52)</f>
        <v>0</v>
      </c>
      <c r="D181" s="52">
        <f>SUM('Egresos Reales'!D52)</f>
        <v>0</v>
      </c>
      <c r="E181" s="52">
        <f>SUM('Egresos Reales'!E52)</f>
        <v>0</v>
      </c>
      <c r="F181" s="52">
        <f>SUM('Egresos Reales'!F52)</f>
        <v>23.2</v>
      </c>
      <c r="G181" s="52">
        <f>SUM('Egresos Reales'!G52)</f>
        <v>0</v>
      </c>
      <c r="H181" s="52">
        <f>SUM('Egresos Reales'!H52)</f>
        <v>0</v>
      </c>
      <c r="I181" s="52">
        <f>SUM('Egresos Reales'!I52)</f>
        <v>11.6</v>
      </c>
      <c r="J181" s="52">
        <f>SUM('Egresos Reales'!J52)</f>
        <v>0</v>
      </c>
      <c r="K181" s="52">
        <f t="shared" si="31"/>
        <v>34.8</v>
      </c>
    </row>
    <row r="182" spans="1:11" ht="12.75">
      <c r="A182" s="55" t="s">
        <v>382</v>
      </c>
      <c r="B182" s="52">
        <f>SUM('Egresos Reales'!B53)</f>
        <v>0</v>
      </c>
      <c r="C182" s="52">
        <f>SUM('Egresos Reales'!C53)</f>
        <v>0</v>
      </c>
      <c r="D182" s="52">
        <f>SUM('Egresos Reales'!D53)</f>
        <v>0</v>
      </c>
      <c r="E182" s="52">
        <f>SUM('Egresos Reales'!E53)</f>
        <v>0</v>
      </c>
      <c r="F182" s="52">
        <f>SUM('Egresos Reales'!F53)</f>
        <v>0</v>
      </c>
      <c r="G182" s="52">
        <f>SUM('Egresos Reales'!G53)</f>
        <v>0</v>
      </c>
      <c r="H182" s="52">
        <f>SUM('Egresos Reales'!H53)</f>
        <v>0</v>
      </c>
      <c r="I182" s="52">
        <f>SUM('Egresos Reales'!I53)</f>
        <v>0</v>
      </c>
      <c r="J182" s="52">
        <f>SUM('Egresos Reales'!J53)</f>
        <v>0</v>
      </c>
      <c r="K182" s="52">
        <f t="shared" si="31"/>
        <v>0</v>
      </c>
    </row>
    <row r="183" spans="1:11" ht="12.75">
      <c r="A183" s="55" t="s">
        <v>383</v>
      </c>
      <c r="B183" s="52">
        <f>SUM('Egresos Reales'!B54)</f>
        <v>0</v>
      </c>
      <c r="C183" s="52">
        <f>SUM('Egresos Reales'!C54)</f>
        <v>0</v>
      </c>
      <c r="D183" s="52">
        <f>SUM('Egresos Reales'!D54)</f>
        <v>0</v>
      </c>
      <c r="E183" s="52">
        <f>SUM('Egresos Reales'!E54)</f>
        <v>0</v>
      </c>
      <c r="F183" s="52">
        <f>SUM('Egresos Reales'!F54)</f>
        <v>0</v>
      </c>
      <c r="G183" s="52">
        <f>SUM('Egresos Reales'!G54)</f>
        <v>0</v>
      </c>
      <c r="H183" s="52">
        <f>SUM('Egresos Reales'!H54)</f>
        <v>0</v>
      </c>
      <c r="I183" s="52">
        <f>SUM('Egresos Reales'!I54)</f>
        <v>0</v>
      </c>
      <c r="J183" s="52">
        <f>SUM('Egresos Reales'!J54)</f>
        <v>0</v>
      </c>
      <c r="K183" s="52">
        <f t="shared" si="31"/>
        <v>0</v>
      </c>
    </row>
    <row r="184" spans="1:11" ht="12.75">
      <c r="A184" s="55" t="s">
        <v>469</v>
      </c>
      <c r="B184" s="52">
        <f>SUM('Egresos Reales'!B55)</f>
        <v>0</v>
      </c>
      <c r="C184" s="52">
        <f>SUM('Egresos Reales'!C55)</f>
        <v>-1</v>
      </c>
      <c r="D184" s="52">
        <f>SUM('Egresos Reales'!D55)</f>
        <v>0</v>
      </c>
      <c r="E184" s="52">
        <f>SUM('Egresos Reales'!E55)</f>
        <v>0</v>
      </c>
      <c r="F184" s="52">
        <f>SUM('Egresos Reales'!F55)</f>
        <v>0</v>
      </c>
      <c r="G184" s="52">
        <f>SUM('Egresos Reales'!G55)</f>
        <v>0</v>
      </c>
      <c r="H184" s="52">
        <f>SUM('Egresos Reales'!H55)</f>
        <v>0</v>
      </c>
      <c r="I184" s="52">
        <f>SUM('Egresos Reales'!I55)</f>
        <v>0</v>
      </c>
      <c r="J184" s="52">
        <f>SUM('Egresos Reales'!J55)</f>
        <v>0</v>
      </c>
      <c r="K184" s="52">
        <f t="shared" si="31"/>
        <v>-1</v>
      </c>
    </row>
    <row r="185" spans="1:11" ht="12.75">
      <c r="A185" s="55" t="s">
        <v>446</v>
      </c>
      <c r="B185" s="52">
        <f>SUM('Egresos Reales'!B56)</f>
        <v>0</v>
      </c>
      <c r="C185" s="52">
        <f>SUM('Egresos Reales'!C56)</f>
        <v>0</v>
      </c>
      <c r="D185" s="52">
        <f>SUM('Egresos Reales'!D56)</f>
        <v>0</v>
      </c>
      <c r="E185" s="52">
        <f>SUM('Egresos Reales'!E56)</f>
        <v>0</v>
      </c>
      <c r="F185" s="52">
        <f>SUM('Egresos Reales'!F56)</f>
        <v>0</v>
      </c>
      <c r="G185" s="52">
        <f>SUM('Egresos Reales'!G56)</f>
        <v>0</v>
      </c>
      <c r="H185" s="52">
        <f>SUM('Egresos Reales'!H56)</f>
        <v>0</v>
      </c>
      <c r="I185" s="52">
        <f>SUM('Egresos Reales'!I56)</f>
        <v>1955910.6</v>
      </c>
      <c r="J185" s="52">
        <f>SUM('Egresos Reales'!J56)</f>
        <v>0</v>
      </c>
      <c r="K185" s="52">
        <f t="shared" si="31"/>
        <v>1955910.6</v>
      </c>
    </row>
    <row r="186" spans="1:11" ht="12.75">
      <c r="A186" s="55" t="s">
        <v>443</v>
      </c>
      <c r="B186" s="52">
        <f>SUM('Egresos Reales'!B57)</f>
        <v>0</v>
      </c>
      <c r="C186" s="52">
        <f>SUM('Egresos Reales'!C57)</f>
        <v>0</v>
      </c>
      <c r="D186" s="52">
        <f>SUM('Egresos Reales'!D57)</f>
        <v>0</v>
      </c>
      <c r="E186" s="52">
        <f>SUM('Egresos Reales'!E57)</f>
        <v>0</v>
      </c>
      <c r="F186" s="52">
        <f>SUM('Egresos Reales'!F57)</f>
        <v>0</v>
      </c>
      <c r="G186" s="52">
        <f>SUM('Egresos Reales'!G57)</f>
        <v>0</v>
      </c>
      <c r="H186" s="52">
        <f>SUM('Egresos Reales'!H57)</f>
        <v>0</v>
      </c>
      <c r="I186" s="52">
        <f>SUM('Egresos Reales'!I57)</f>
        <v>0</v>
      </c>
      <c r="J186" s="52">
        <f>SUM('Egresos Reales'!J57)</f>
        <v>0</v>
      </c>
      <c r="K186" s="52">
        <f t="shared" si="31"/>
        <v>0</v>
      </c>
    </row>
    <row r="187" spans="1:11" ht="12.75">
      <c r="A187" s="55" t="s">
        <v>384</v>
      </c>
      <c r="B187" s="52">
        <f>SUM('Egresos Reales'!B58)</f>
        <v>0</v>
      </c>
      <c r="C187" s="52">
        <f>SUM('Egresos Reales'!C58)</f>
        <v>0</v>
      </c>
      <c r="D187" s="52">
        <f>SUM('Egresos Reales'!D58)</f>
        <v>0</v>
      </c>
      <c r="E187" s="52">
        <f>SUM('Egresos Reales'!E58)</f>
        <v>0</v>
      </c>
      <c r="F187" s="52">
        <f>SUM('Egresos Reales'!F58)</f>
        <v>0</v>
      </c>
      <c r="G187" s="52">
        <f>SUM('Egresos Reales'!G58)</f>
        <v>0</v>
      </c>
      <c r="H187" s="52">
        <f>SUM('Egresos Reales'!H58)</f>
        <v>0</v>
      </c>
      <c r="I187" s="52">
        <f>SUM('Egresos Reales'!I58)</f>
        <v>0</v>
      </c>
      <c r="J187" s="52">
        <f>SUM('Egresos Reales'!J58)</f>
        <v>0</v>
      </c>
      <c r="K187" s="52">
        <f t="shared" si="31"/>
        <v>0</v>
      </c>
    </row>
    <row r="188" spans="1:11" ht="12.75">
      <c r="A188" s="55" t="s">
        <v>385</v>
      </c>
      <c r="B188" s="52">
        <f>SUM('Egresos Reales'!B59)</f>
        <v>0</v>
      </c>
      <c r="C188" s="52">
        <f>SUM('Egresos Reales'!C59)</f>
        <v>0</v>
      </c>
      <c r="D188" s="52">
        <f>SUM('Egresos Reales'!D59)</f>
        <v>0</v>
      </c>
      <c r="E188" s="52">
        <f>SUM('Egresos Reales'!E59)</f>
        <v>0</v>
      </c>
      <c r="F188" s="52">
        <f>SUM('Egresos Reales'!F59)</f>
        <v>0</v>
      </c>
      <c r="G188" s="52">
        <f>SUM('Egresos Reales'!G59)</f>
        <v>0</v>
      </c>
      <c r="H188" s="52">
        <f>SUM('Egresos Reales'!H59)</f>
        <v>0</v>
      </c>
      <c r="I188" s="52">
        <f>SUM('Egresos Reales'!I59)</f>
        <v>0</v>
      </c>
      <c r="J188" s="52">
        <f>SUM('Egresos Reales'!J59)</f>
        <v>0</v>
      </c>
      <c r="K188" s="52">
        <f t="shared" si="31"/>
        <v>0</v>
      </c>
    </row>
    <row r="189" spans="1:11" ht="12.75">
      <c r="A189" s="55" t="s">
        <v>470</v>
      </c>
      <c r="B189" s="52">
        <f>SUM('Egresos Reales'!B60)</f>
        <v>0</v>
      </c>
      <c r="C189" s="52">
        <f>SUM('Egresos Reales'!C60)</f>
        <v>0</v>
      </c>
      <c r="D189" s="52">
        <f>SUM('Egresos Reales'!D60)</f>
        <v>3215017.2</v>
      </c>
      <c r="E189" s="52">
        <f>SUM('Egresos Reales'!E60)</f>
        <v>0</v>
      </c>
      <c r="F189" s="52">
        <f>SUM('Egresos Reales'!F60)</f>
        <v>327957.33</v>
      </c>
      <c r="G189" s="52">
        <f>SUM('Egresos Reales'!G60)</f>
        <v>2042632.04</v>
      </c>
      <c r="H189" s="52">
        <f>SUM('Egresos Reales'!H60)</f>
        <v>1398099.91</v>
      </c>
      <c r="I189" s="52">
        <f>SUM('Egresos Reales'!I60)</f>
        <v>1061724.82</v>
      </c>
      <c r="J189" s="52">
        <f>SUM('Egresos Reales'!J60)</f>
        <v>0</v>
      </c>
      <c r="K189" s="52">
        <f t="shared" si="31"/>
        <v>8045431.300000001</v>
      </c>
    </row>
    <row r="190" spans="1:11" ht="12.75">
      <c r="A190" s="60" t="s">
        <v>282</v>
      </c>
      <c r="B190" s="59">
        <f>SUM(B179:B189)</f>
        <v>0</v>
      </c>
      <c r="C190" s="59">
        <f aca="true" t="shared" si="32" ref="C190:K190">SUM(C179:C189)</f>
        <v>-1</v>
      </c>
      <c r="D190" s="59">
        <f t="shared" si="32"/>
        <v>3215017.2</v>
      </c>
      <c r="E190" s="59">
        <f t="shared" si="32"/>
        <v>0</v>
      </c>
      <c r="F190" s="59">
        <f t="shared" si="32"/>
        <v>327980.53</v>
      </c>
      <c r="G190" s="59">
        <f t="shared" si="32"/>
        <v>2042632.04</v>
      </c>
      <c r="H190" s="59">
        <f t="shared" si="32"/>
        <v>1398099.91</v>
      </c>
      <c r="I190" s="59">
        <f t="shared" si="32"/>
        <v>3017647.0200000005</v>
      </c>
      <c r="J190" s="59">
        <f t="shared" si="32"/>
        <v>0</v>
      </c>
      <c r="K190" s="59">
        <f t="shared" si="32"/>
        <v>10001375.700000001</v>
      </c>
    </row>
    <row r="191" spans="1:11" ht="12.75">
      <c r="A191" s="77"/>
      <c r="B191" s="75"/>
      <c r="C191" s="75"/>
      <c r="D191" s="75"/>
      <c r="E191" s="75"/>
      <c r="F191" s="75"/>
      <c r="G191" s="75"/>
      <c r="H191" s="75"/>
      <c r="I191" s="75"/>
      <c r="J191" s="75"/>
      <c r="K191" s="75"/>
    </row>
    <row r="192" spans="1:11" ht="12.75">
      <c r="A192" s="88"/>
      <c r="B192" s="84"/>
      <c r="C192" s="84"/>
      <c r="D192" s="84"/>
      <c r="E192" s="84"/>
      <c r="F192" s="84"/>
      <c r="G192" s="84"/>
      <c r="H192" s="84"/>
      <c r="I192" s="84"/>
      <c r="J192" s="84"/>
      <c r="K192" s="84"/>
    </row>
    <row r="193" spans="1:11" ht="12.75">
      <c r="A193" s="71" t="s">
        <v>121</v>
      </c>
      <c r="B193" s="61"/>
      <c r="C193" s="61"/>
      <c r="D193" s="61"/>
      <c r="E193" s="61"/>
      <c r="F193" s="61"/>
      <c r="G193" s="61"/>
      <c r="H193" s="61"/>
      <c r="I193" s="61"/>
      <c r="J193" s="61"/>
      <c r="K193" s="61"/>
    </row>
    <row r="194" spans="1:11" ht="12.75">
      <c r="A194" s="55" t="s">
        <v>311</v>
      </c>
      <c r="B194" s="52">
        <f>SUM('Egresos Reales'!B62)</f>
        <v>6037723</v>
      </c>
      <c r="C194" s="52">
        <f>SUM('Egresos Reales'!C62)</f>
        <v>5283142</v>
      </c>
      <c r="D194" s="52">
        <f>SUM('Egresos Reales'!D62)</f>
        <v>6123230</v>
      </c>
      <c r="E194" s="52">
        <f>SUM('Egresos Reales'!E62)</f>
        <v>6862226</v>
      </c>
      <c r="F194" s="52">
        <f>SUM('Egresos Reales'!F62)</f>
        <v>6032908</v>
      </c>
      <c r="G194" s="52">
        <f>SUM('Egresos Reales'!G62)</f>
        <v>5978152</v>
      </c>
      <c r="H194" s="52">
        <f>SUM('Egresos Reales'!H62)</f>
        <v>6210686</v>
      </c>
      <c r="I194" s="52">
        <f>SUM('Egresos Reales'!I62)</f>
        <v>6624179</v>
      </c>
      <c r="J194" s="52">
        <f>SUM('Egresos Reales'!J62)</f>
        <v>6379304.28</v>
      </c>
      <c r="K194" s="52">
        <f aca="true" t="shared" si="33" ref="K194:K222">SUM(B194:J194)</f>
        <v>55531550.28</v>
      </c>
    </row>
    <row r="195" spans="1:11" ht="12.75">
      <c r="A195" s="55" t="s">
        <v>405</v>
      </c>
      <c r="B195" s="52">
        <f>SUM('Egresos Reales'!B63)</f>
        <v>0</v>
      </c>
      <c r="C195" s="52">
        <f>SUM('Egresos Reales'!C63)</f>
        <v>0</v>
      </c>
      <c r="D195" s="52">
        <f>SUM('Egresos Reales'!D63)</f>
        <v>3433</v>
      </c>
      <c r="E195" s="52">
        <f>SUM('Egresos Reales'!E63)</f>
        <v>3168</v>
      </c>
      <c r="F195" s="52">
        <f>SUM('Egresos Reales'!F63)</f>
        <v>10425</v>
      </c>
      <c r="G195" s="52">
        <f>SUM('Egresos Reales'!G63)</f>
        <v>0</v>
      </c>
      <c r="H195" s="52">
        <f>SUM('Egresos Reales'!H63)</f>
        <v>0</v>
      </c>
      <c r="I195" s="52">
        <f>SUM('Egresos Reales'!I63)</f>
        <v>0</v>
      </c>
      <c r="J195" s="52">
        <f>SUM('Egresos Reales'!J63)</f>
        <v>0</v>
      </c>
      <c r="K195" s="52">
        <f t="shared" si="33"/>
        <v>17026</v>
      </c>
    </row>
    <row r="196" spans="1:11" ht="12.75">
      <c r="A196" s="55" t="s">
        <v>396</v>
      </c>
      <c r="B196" s="52">
        <f>SUM('Egresos Reales'!B64)</f>
        <v>0</v>
      </c>
      <c r="C196" s="52">
        <f>SUM('Egresos Reales'!C64)</f>
        <v>0</v>
      </c>
      <c r="D196" s="52">
        <f>SUM('Egresos Reales'!D64)</f>
        <v>0</v>
      </c>
      <c r="E196" s="52">
        <f>SUM('Egresos Reales'!E64)</f>
        <v>0</v>
      </c>
      <c r="F196" s="52">
        <f>SUM('Egresos Reales'!F64)</f>
        <v>0</v>
      </c>
      <c r="G196" s="52">
        <f>SUM('Egresos Reales'!G64)</f>
        <v>0</v>
      </c>
      <c r="H196" s="52">
        <f>SUM('Egresos Reales'!H64)</f>
        <v>0</v>
      </c>
      <c r="I196" s="52">
        <f>SUM('Egresos Reales'!I64)</f>
        <v>0</v>
      </c>
      <c r="J196" s="52">
        <f>SUM('Egresos Reales'!J64)</f>
        <v>0</v>
      </c>
      <c r="K196" s="52">
        <f t="shared" si="33"/>
        <v>0</v>
      </c>
    </row>
    <row r="197" spans="1:11" ht="12.75">
      <c r="A197" s="55" t="s">
        <v>397</v>
      </c>
      <c r="B197" s="52">
        <f>SUM('Egresos Reales'!B65)</f>
        <v>0</v>
      </c>
      <c r="C197" s="52">
        <f>SUM('Egresos Reales'!C65)</f>
        <v>0</v>
      </c>
      <c r="D197" s="52">
        <f>SUM('Egresos Reales'!D65)</f>
        <v>107844.15</v>
      </c>
      <c r="E197" s="52">
        <f>SUM('Egresos Reales'!E65)</f>
        <v>0</v>
      </c>
      <c r="F197" s="52">
        <f>SUM('Egresos Reales'!F65)</f>
        <v>0</v>
      </c>
      <c r="G197" s="52">
        <f>SUM('Egresos Reales'!G65)</f>
        <v>0</v>
      </c>
      <c r="H197" s="52">
        <f>SUM('Egresos Reales'!H65)</f>
        <v>0</v>
      </c>
      <c r="I197" s="52">
        <f>SUM('Egresos Reales'!I65)</f>
        <v>0</v>
      </c>
      <c r="J197" s="52">
        <f>SUM('Egresos Reales'!J65)</f>
        <v>0</v>
      </c>
      <c r="K197" s="52">
        <f t="shared" si="33"/>
        <v>107844.15</v>
      </c>
    </row>
    <row r="198" spans="1:11" ht="12.75">
      <c r="A198" s="55" t="s">
        <v>471</v>
      </c>
      <c r="B198" s="52">
        <f>SUM('Egresos Reales'!B66)</f>
        <v>0</v>
      </c>
      <c r="C198" s="52">
        <f>SUM('Egresos Reales'!C66)</f>
        <v>19488</v>
      </c>
      <c r="D198" s="52">
        <f>SUM('Egresos Reales'!D66)</f>
        <v>213783.96</v>
      </c>
      <c r="E198" s="52">
        <f>SUM('Egresos Reales'!E66)</f>
        <v>3897.6</v>
      </c>
      <c r="F198" s="52">
        <f>SUM('Egresos Reales'!F66)</f>
        <v>732300.6</v>
      </c>
      <c r="G198" s="52">
        <f>SUM('Egresos Reales'!G66)</f>
        <v>0</v>
      </c>
      <c r="H198" s="52">
        <f>SUM('Egresos Reales'!H66)</f>
        <v>206897.6</v>
      </c>
      <c r="I198" s="52">
        <f>SUM('Egresos Reales'!I66)</f>
        <v>395900.6</v>
      </c>
      <c r="J198" s="52">
        <f>SUM('Egresos Reales'!J66)</f>
        <v>246105.6</v>
      </c>
      <c r="K198" s="52">
        <f t="shared" si="33"/>
        <v>1818373.96</v>
      </c>
    </row>
    <row r="199" spans="1:11" ht="12.75">
      <c r="A199" s="55" t="s">
        <v>398</v>
      </c>
      <c r="B199" s="52">
        <f>SUM('Egresos Reales'!B67)</f>
        <v>0</v>
      </c>
      <c r="C199" s="52">
        <f>SUM('Egresos Reales'!C67)</f>
        <v>0</v>
      </c>
      <c r="D199" s="52">
        <f>SUM('Egresos Reales'!D67)</f>
        <v>0</v>
      </c>
      <c r="E199" s="52">
        <f>SUM('Egresos Reales'!E67)</f>
        <v>0</v>
      </c>
      <c r="F199" s="52">
        <f>SUM('Egresos Reales'!F67)</f>
        <v>0</v>
      </c>
      <c r="G199" s="52">
        <f>SUM('Egresos Reales'!G67)</f>
        <v>0</v>
      </c>
      <c r="H199" s="52">
        <f>SUM('Egresos Reales'!H67)</f>
        <v>0</v>
      </c>
      <c r="I199" s="52">
        <f>SUM('Egresos Reales'!I67)</f>
        <v>0</v>
      </c>
      <c r="J199" s="52">
        <f>SUM('Egresos Reales'!J67)</f>
        <v>0</v>
      </c>
      <c r="K199" s="52">
        <f t="shared" si="33"/>
        <v>0</v>
      </c>
    </row>
    <row r="200" spans="1:11" ht="12.75">
      <c r="A200" s="55" t="s">
        <v>399</v>
      </c>
      <c r="B200" s="52">
        <f>SUM('Egresos Reales'!B68)</f>
        <v>0</v>
      </c>
      <c r="C200" s="52">
        <f>SUM('Egresos Reales'!C68)</f>
        <v>0</v>
      </c>
      <c r="D200" s="52">
        <f>SUM('Egresos Reales'!D68)</f>
        <v>0</v>
      </c>
      <c r="E200" s="52">
        <f>SUM('Egresos Reales'!E68)</f>
        <v>0</v>
      </c>
      <c r="F200" s="52">
        <f>SUM('Egresos Reales'!F68)</f>
        <v>0</v>
      </c>
      <c r="G200" s="52">
        <f>SUM('Egresos Reales'!G68)</f>
        <v>0</v>
      </c>
      <c r="H200" s="52">
        <f>SUM('Egresos Reales'!H68)</f>
        <v>0</v>
      </c>
      <c r="I200" s="52">
        <f>SUM('Egresos Reales'!I68)</f>
        <v>0</v>
      </c>
      <c r="J200" s="52">
        <f>SUM('Egresos Reales'!J68)</f>
        <v>0</v>
      </c>
      <c r="K200" s="52">
        <f t="shared" si="33"/>
        <v>0</v>
      </c>
    </row>
    <row r="201" spans="1:11" ht="12.75">
      <c r="A201" s="55" t="s">
        <v>472</v>
      </c>
      <c r="B201" s="52">
        <f>SUM('Egresos Reales'!B69)</f>
        <v>0</v>
      </c>
      <c r="C201" s="52">
        <f>SUM('Egresos Reales'!C69)</f>
        <v>240000</v>
      </c>
      <c r="D201" s="52">
        <f>SUM('Egresos Reales'!D69)</f>
        <v>120000</v>
      </c>
      <c r="E201" s="52">
        <f>SUM('Egresos Reales'!E69)</f>
        <v>120000</v>
      </c>
      <c r="F201" s="52">
        <f>SUM('Egresos Reales'!F69)</f>
        <v>120000</v>
      </c>
      <c r="G201" s="52">
        <f>SUM('Egresos Reales'!G69)</f>
        <v>120000</v>
      </c>
      <c r="H201" s="52">
        <f>SUM('Egresos Reales'!H69)</f>
        <v>120000</v>
      </c>
      <c r="I201" s="52">
        <f>SUM('Egresos Reales'!I69)</f>
        <v>120000</v>
      </c>
      <c r="J201" s="52">
        <f>SUM('Egresos Reales'!J69)</f>
        <v>120000</v>
      </c>
      <c r="K201" s="52">
        <f t="shared" si="33"/>
        <v>1080000</v>
      </c>
    </row>
    <row r="202" spans="1:11" ht="12.75">
      <c r="A202" s="55" t="s">
        <v>400</v>
      </c>
      <c r="B202" s="52">
        <f>SUM('Egresos Reales'!B70)</f>
        <v>0</v>
      </c>
      <c r="C202" s="52">
        <f>SUM('Egresos Reales'!C70)</f>
        <v>0</v>
      </c>
      <c r="D202" s="52">
        <f>SUM('Egresos Reales'!D70)</f>
        <v>0</v>
      </c>
      <c r="E202" s="52">
        <f>SUM('Egresos Reales'!E70)</f>
        <v>0</v>
      </c>
      <c r="F202" s="52">
        <f>SUM('Egresos Reales'!F70)</f>
        <v>0</v>
      </c>
      <c r="G202" s="52">
        <f>SUM('Egresos Reales'!G70)</f>
        <v>0</v>
      </c>
      <c r="H202" s="52">
        <f>SUM('Egresos Reales'!H70)</f>
        <v>0</v>
      </c>
      <c r="I202" s="52">
        <f>SUM('Egresos Reales'!I70)</f>
        <v>-49408.6</v>
      </c>
      <c r="J202" s="52">
        <f>SUM('Egresos Reales'!J70)</f>
        <v>49408.6</v>
      </c>
      <c r="K202" s="52">
        <f t="shared" si="33"/>
        <v>0</v>
      </c>
    </row>
    <row r="203" spans="1:11" ht="12.75">
      <c r="A203" s="55" t="s">
        <v>401</v>
      </c>
      <c r="B203" s="52">
        <f>SUM('Egresos Reales'!B71)</f>
        <v>0</v>
      </c>
      <c r="C203" s="52">
        <f>SUM('Egresos Reales'!C71)</f>
        <v>206635.64</v>
      </c>
      <c r="D203" s="52">
        <f>SUM('Egresos Reales'!D71)</f>
        <v>-206635.64</v>
      </c>
      <c r="E203" s="52">
        <f>SUM('Egresos Reales'!E71)</f>
        <v>0</v>
      </c>
      <c r="F203" s="52">
        <f>SUM('Egresos Reales'!F71)</f>
        <v>23417.9</v>
      </c>
      <c r="G203" s="52">
        <f>SUM('Egresos Reales'!G71)</f>
        <v>-23417.9</v>
      </c>
      <c r="H203" s="52">
        <f>SUM('Egresos Reales'!H71)</f>
        <v>0</v>
      </c>
      <c r="I203" s="52">
        <f>SUM('Egresos Reales'!I71)</f>
        <v>49408.6</v>
      </c>
      <c r="J203" s="52">
        <f>SUM('Egresos Reales'!J71)</f>
        <v>-49408.6</v>
      </c>
      <c r="K203" s="52">
        <f t="shared" si="33"/>
        <v>0</v>
      </c>
    </row>
    <row r="204" spans="1:11" ht="12.75">
      <c r="A204" s="55" t="s">
        <v>473</v>
      </c>
      <c r="B204" s="52">
        <f>SUM('Egresos Reales'!B72)</f>
        <v>606240.05</v>
      </c>
      <c r="C204" s="52">
        <f>SUM('Egresos Reales'!C72)</f>
        <v>121809.72</v>
      </c>
      <c r="D204" s="52">
        <f>SUM('Egresos Reales'!D72)</f>
        <v>336668.14</v>
      </c>
      <c r="E204" s="52">
        <f>SUM('Egresos Reales'!E72)</f>
        <v>271959.51</v>
      </c>
      <c r="F204" s="52">
        <f>SUM('Egresos Reales'!F72)</f>
        <v>401110.58</v>
      </c>
      <c r="G204" s="52">
        <f>SUM('Egresos Reales'!G72)</f>
        <v>291976.86</v>
      </c>
      <c r="H204" s="52">
        <f>SUM('Egresos Reales'!H72)</f>
        <v>291381.13</v>
      </c>
      <c r="I204" s="52">
        <f>SUM('Egresos Reales'!I72)</f>
        <v>1059117.98</v>
      </c>
      <c r="J204" s="52">
        <f>SUM('Egresos Reales'!J72)</f>
        <v>542705.51</v>
      </c>
      <c r="K204" s="52">
        <f t="shared" si="33"/>
        <v>3922969.4800000004</v>
      </c>
    </row>
    <row r="205" spans="1:11" ht="12.75">
      <c r="A205" s="55" t="s">
        <v>384</v>
      </c>
      <c r="B205" s="52">
        <f>SUM('Egresos Reales'!B73)</f>
        <v>0</v>
      </c>
      <c r="C205" s="52">
        <f>SUM('Egresos Reales'!C73)</f>
        <v>0</v>
      </c>
      <c r="D205" s="52">
        <f>SUM('Egresos Reales'!D73)</f>
        <v>0</v>
      </c>
      <c r="E205" s="52">
        <f>SUM('Egresos Reales'!E73)</f>
        <v>0</v>
      </c>
      <c r="F205" s="52">
        <f>SUM('Egresos Reales'!F73)</f>
        <v>0</v>
      </c>
      <c r="G205" s="52">
        <f>SUM('Egresos Reales'!G73)</f>
        <v>31965.42</v>
      </c>
      <c r="H205" s="52">
        <f>SUM('Egresos Reales'!H73)</f>
        <v>0</v>
      </c>
      <c r="I205" s="52">
        <f>SUM('Egresos Reales'!I73)</f>
        <v>0</v>
      </c>
      <c r="J205" s="52">
        <f>SUM('Egresos Reales'!J73)</f>
        <v>0</v>
      </c>
      <c r="K205" s="52">
        <f t="shared" si="33"/>
        <v>31965.42</v>
      </c>
    </row>
    <row r="206" spans="1:11" ht="12.75">
      <c r="A206" s="55" t="s">
        <v>385</v>
      </c>
      <c r="B206" s="52">
        <f>SUM('Egresos Reales'!B74)</f>
        <v>0</v>
      </c>
      <c r="C206" s="52">
        <f>SUM('Egresos Reales'!C74)</f>
        <v>6960859.76</v>
      </c>
      <c r="D206" s="52">
        <f>SUM('Egresos Reales'!D74)</f>
        <v>436321.97</v>
      </c>
      <c r="E206" s="52">
        <f>SUM('Egresos Reales'!E74)</f>
        <v>0</v>
      </c>
      <c r="F206" s="52">
        <f>SUM('Egresos Reales'!F74)</f>
        <v>0</v>
      </c>
      <c r="G206" s="52">
        <f>SUM('Egresos Reales'!G74)</f>
        <v>-411044.5</v>
      </c>
      <c r="H206" s="52">
        <f>SUM('Egresos Reales'!H74)</f>
        <v>1704915.79</v>
      </c>
      <c r="I206" s="52">
        <f>SUM('Egresos Reales'!I74)</f>
        <v>0</v>
      </c>
      <c r="J206" s="52">
        <f>SUM('Egresos Reales'!J74)</f>
        <v>102098.59</v>
      </c>
      <c r="K206" s="52">
        <f t="shared" si="33"/>
        <v>8793151.61</v>
      </c>
    </row>
    <row r="207" spans="1:11" ht="12.75">
      <c r="A207" s="55" t="s">
        <v>470</v>
      </c>
      <c r="B207" s="52">
        <f>SUM('Egresos Reales'!B75)</f>
        <v>0</v>
      </c>
      <c r="C207" s="52">
        <f>SUM('Egresos Reales'!C75)</f>
        <v>0</v>
      </c>
      <c r="D207" s="52">
        <f>SUM('Egresos Reales'!D75)</f>
        <v>0</v>
      </c>
      <c r="E207" s="52">
        <f>SUM('Egresos Reales'!E75)</f>
        <v>3162274.8</v>
      </c>
      <c r="F207" s="52">
        <f>SUM('Egresos Reales'!F75)</f>
        <v>3162274.8</v>
      </c>
      <c r="G207" s="52">
        <f>SUM('Egresos Reales'!G75)</f>
        <v>7617715.13</v>
      </c>
      <c r="H207" s="52">
        <f>SUM('Egresos Reales'!H75)</f>
        <v>5017940.66</v>
      </c>
      <c r="I207" s="52">
        <f>SUM('Egresos Reales'!I75)</f>
        <v>1895958.81</v>
      </c>
      <c r="J207" s="52">
        <f>SUM('Egresos Reales'!J75)</f>
        <v>0</v>
      </c>
      <c r="K207" s="52">
        <f t="shared" si="33"/>
        <v>20856164.2</v>
      </c>
    </row>
    <row r="208" spans="1:11" ht="12.75">
      <c r="A208" s="55" t="s">
        <v>402</v>
      </c>
      <c r="B208" s="52">
        <f>SUM('Egresos Reales'!B76)</f>
        <v>0</v>
      </c>
      <c r="C208" s="52">
        <f>SUM('Egresos Reales'!C76)</f>
        <v>0</v>
      </c>
      <c r="D208" s="52">
        <f>SUM('Egresos Reales'!D76)</f>
        <v>0</v>
      </c>
      <c r="E208" s="52">
        <f>SUM('Egresos Reales'!E76)</f>
        <v>0</v>
      </c>
      <c r="F208" s="52">
        <f>SUM('Egresos Reales'!F76)</f>
        <v>0</v>
      </c>
      <c r="G208" s="52">
        <f>SUM('Egresos Reales'!G76)</f>
        <v>0</v>
      </c>
      <c r="H208" s="52">
        <f>SUM('Egresos Reales'!H76)</f>
        <v>0</v>
      </c>
      <c r="I208" s="52">
        <f>SUM('Egresos Reales'!I76)</f>
        <v>0</v>
      </c>
      <c r="J208" s="52">
        <f>SUM('Egresos Reales'!J76)</f>
        <v>0</v>
      </c>
      <c r="K208" s="52">
        <f t="shared" si="33"/>
        <v>0</v>
      </c>
    </row>
    <row r="209" spans="1:11" ht="12.75">
      <c r="A209" s="55" t="s">
        <v>403</v>
      </c>
      <c r="B209" s="52">
        <f>SUM('Egresos Reales'!B77)</f>
        <v>0</v>
      </c>
      <c r="C209" s="52">
        <f>SUM('Egresos Reales'!C77)</f>
        <v>0</v>
      </c>
      <c r="D209" s="52">
        <f>SUM('Egresos Reales'!D77)</f>
        <v>0</v>
      </c>
      <c r="E209" s="52">
        <f>SUM('Egresos Reales'!E77)</f>
        <v>0</v>
      </c>
      <c r="F209" s="52">
        <f>SUM('Egresos Reales'!F77)</f>
        <v>0</v>
      </c>
      <c r="G209" s="52">
        <f>SUM('Egresos Reales'!G77)</f>
        <v>0</v>
      </c>
      <c r="H209" s="52">
        <f>SUM('Egresos Reales'!H77)</f>
        <v>0</v>
      </c>
      <c r="I209" s="52">
        <f>SUM('Egresos Reales'!I77)</f>
        <v>0</v>
      </c>
      <c r="J209" s="52">
        <f>SUM('Egresos Reales'!J77)</f>
        <v>0</v>
      </c>
      <c r="K209" s="52">
        <f t="shared" si="33"/>
        <v>0</v>
      </c>
    </row>
    <row r="210" spans="1:11" ht="12.75">
      <c r="A210" s="55" t="s">
        <v>474</v>
      </c>
      <c r="B210" s="52">
        <f>SUM('Egresos Reales'!B78)</f>
        <v>0</v>
      </c>
      <c r="C210" s="52">
        <f>SUM('Egresos Reales'!C78)</f>
        <v>11113599.94</v>
      </c>
      <c r="D210" s="52">
        <f>SUM('Egresos Reales'!D78)</f>
        <v>1102296.13</v>
      </c>
      <c r="E210" s="52">
        <f>SUM('Egresos Reales'!E78)</f>
        <v>-9931450.45</v>
      </c>
      <c r="F210" s="52">
        <f>SUM('Egresos Reales'!F78)</f>
        <v>272908.84</v>
      </c>
      <c r="G210" s="52">
        <f>SUM('Egresos Reales'!G78)</f>
        <v>0</v>
      </c>
      <c r="H210" s="52">
        <f>SUM('Egresos Reales'!H78)</f>
        <v>0</v>
      </c>
      <c r="I210" s="52">
        <f>SUM('Egresos Reales'!I78)</f>
        <v>178640</v>
      </c>
      <c r="J210" s="52">
        <f>SUM('Egresos Reales'!J78)</f>
        <v>178640</v>
      </c>
      <c r="K210" s="52">
        <f t="shared" si="33"/>
        <v>2914634.460000001</v>
      </c>
    </row>
    <row r="211" spans="1:11" ht="12.75">
      <c r="A211" s="55" t="s">
        <v>382</v>
      </c>
      <c r="B211" s="52">
        <f>SUM('Egresos Reales'!B79)</f>
        <v>0</v>
      </c>
      <c r="C211" s="52">
        <f>SUM('Egresos Reales'!C79)</f>
        <v>0</v>
      </c>
      <c r="D211" s="52">
        <f>SUM('Egresos Reales'!D79)</f>
        <v>0</v>
      </c>
      <c r="E211" s="52">
        <f>SUM('Egresos Reales'!E79)</f>
        <v>5.8</v>
      </c>
      <c r="F211" s="52">
        <f>SUM('Egresos Reales'!F79)</f>
        <v>0</v>
      </c>
      <c r="G211" s="52">
        <f>SUM('Egresos Reales'!G79)</f>
        <v>0</v>
      </c>
      <c r="H211" s="52">
        <f>SUM('Egresos Reales'!H79)</f>
        <v>5.8</v>
      </c>
      <c r="I211" s="52">
        <f>SUM('Egresos Reales'!I79)</f>
        <v>0</v>
      </c>
      <c r="J211" s="52">
        <f>SUM('Egresos Reales'!J79)</f>
        <v>0</v>
      </c>
      <c r="K211" s="52">
        <f t="shared" si="33"/>
        <v>11.6</v>
      </c>
    </row>
    <row r="212" spans="1:11" ht="12.75">
      <c r="A212" s="55" t="s">
        <v>383</v>
      </c>
      <c r="B212" s="52">
        <f>SUM('Egresos Reales'!B80)</f>
        <v>52.2</v>
      </c>
      <c r="C212" s="52">
        <f>SUM('Egresos Reales'!C80)</f>
        <v>23.2</v>
      </c>
      <c r="D212" s="52">
        <f>SUM('Egresos Reales'!D80)</f>
        <v>11.6</v>
      </c>
      <c r="E212" s="52">
        <f>SUM('Egresos Reales'!E80)</f>
        <v>0</v>
      </c>
      <c r="F212" s="52">
        <f>SUM('Egresos Reales'!F80)</f>
        <v>0</v>
      </c>
      <c r="G212" s="52">
        <f>SUM('Egresos Reales'!G80)</f>
        <v>0</v>
      </c>
      <c r="H212" s="52">
        <f>SUM('Egresos Reales'!H80)</f>
        <v>11.6</v>
      </c>
      <c r="I212" s="52">
        <f>SUM('Egresos Reales'!I80)</f>
        <v>17.4</v>
      </c>
      <c r="J212" s="52">
        <f>SUM('Egresos Reales'!J80)</f>
        <v>5.8</v>
      </c>
      <c r="K212" s="52">
        <f t="shared" si="33"/>
        <v>121.8</v>
      </c>
    </row>
    <row r="213" spans="1:11" ht="12.75">
      <c r="A213" s="55" t="s">
        <v>469</v>
      </c>
      <c r="B213" s="52">
        <f>SUM('Egresos Reales'!B81)</f>
        <v>0</v>
      </c>
      <c r="C213" s="52">
        <f>SUM('Egresos Reales'!C81)</f>
        <v>253228.52</v>
      </c>
      <c r="D213" s="52">
        <f>SUM('Egresos Reales'!D81)</f>
        <v>139230.21</v>
      </c>
      <c r="E213" s="52">
        <f>SUM('Egresos Reales'!E81)</f>
        <v>-278307.73</v>
      </c>
      <c r="F213" s="52">
        <f>SUM('Egresos Reales'!F81)</f>
        <v>0</v>
      </c>
      <c r="G213" s="52">
        <f>SUM('Egresos Reales'!G81)</f>
        <v>0</v>
      </c>
      <c r="H213" s="52">
        <f>SUM('Egresos Reales'!H81)</f>
        <v>0</v>
      </c>
      <c r="I213" s="52">
        <f>SUM('Egresos Reales'!I81)</f>
        <v>0</v>
      </c>
      <c r="J213" s="52">
        <f>SUM('Egresos Reales'!J81)</f>
        <v>0</v>
      </c>
      <c r="K213" s="52">
        <f t="shared" si="33"/>
        <v>114151</v>
      </c>
    </row>
    <row r="214" spans="1:11" ht="12.75">
      <c r="A214" s="55" t="s">
        <v>324</v>
      </c>
      <c r="B214" s="52">
        <f>SUM('Egresos Reales'!B82)</f>
        <v>0</v>
      </c>
      <c r="C214" s="52">
        <f>SUM('Egresos Reales'!C82)</f>
        <v>0</v>
      </c>
      <c r="D214" s="52">
        <f>SUM('Egresos Reales'!D82)</f>
        <v>0</v>
      </c>
      <c r="E214" s="52">
        <f>SUM('Egresos Reales'!E82)</f>
        <v>0</v>
      </c>
      <c r="F214" s="52">
        <f>SUM('Egresos Reales'!F82)</f>
        <v>0</v>
      </c>
      <c r="G214" s="52">
        <f>SUM('Egresos Reales'!G82)</f>
        <v>0</v>
      </c>
      <c r="H214" s="52">
        <f>SUM('Egresos Reales'!H82)</f>
        <v>0</v>
      </c>
      <c r="I214" s="52">
        <f>SUM('Egresos Reales'!I82)</f>
        <v>0</v>
      </c>
      <c r="J214" s="52">
        <f>SUM('Egresos Reales'!J82)</f>
        <v>0</v>
      </c>
      <c r="K214" s="52">
        <f t="shared" si="33"/>
        <v>0</v>
      </c>
    </row>
    <row r="215" spans="1:11" ht="12.75">
      <c r="A215" s="55" t="s">
        <v>281</v>
      </c>
      <c r="B215" s="52">
        <f>SUM('Egresos Reales'!B83)</f>
        <v>0</v>
      </c>
      <c r="C215" s="52">
        <f>SUM('Egresos Reales'!C83)</f>
        <v>0</v>
      </c>
      <c r="D215" s="52">
        <f>SUM('Egresos Reales'!D83)</f>
        <v>0</v>
      </c>
      <c r="E215" s="52">
        <f>SUM('Egresos Reales'!E83)</f>
        <v>0</v>
      </c>
      <c r="F215" s="52">
        <f>SUM('Egresos Reales'!F83)</f>
        <v>0</v>
      </c>
      <c r="G215" s="52">
        <f>SUM('Egresos Reales'!G83)</f>
        <v>0</v>
      </c>
      <c r="H215" s="52">
        <f>SUM('Egresos Reales'!H83)</f>
        <v>0</v>
      </c>
      <c r="I215" s="52">
        <f>SUM('Egresos Reales'!I83)</f>
        <v>0</v>
      </c>
      <c r="J215" s="52">
        <f>SUM('Egresos Reales'!J83)</f>
        <v>0</v>
      </c>
      <c r="K215" s="52">
        <f t="shared" si="33"/>
        <v>0</v>
      </c>
    </row>
    <row r="216" spans="1:11" ht="12.75">
      <c r="A216" s="136" t="s">
        <v>354</v>
      </c>
      <c r="B216" s="52">
        <f>SUM('Egresos Reales'!B84)</f>
        <v>6884039</v>
      </c>
      <c r="C216" s="52">
        <f>SUM('Egresos Reales'!C84)</f>
        <v>16050705</v>
      </c>
      <c r="D216" s="52">
        <f>SUM('Egresos Reales'!D84)</f>
        <v>1050705</v>
      </c>
      <c r="E216" s="52">
        <f>SUM('Egresos Reales'!E84)</f>
        <v>1050705</v>
      </c>
      <c r="F216" s="52">
        <f>SUM('Egresos Reales'!F84)</f>
        <v>1050705</v>
      </c>
      <c r="G216" s="52">
        <f>SUM('Egresos Reales'!G84)</f>
        <v>1050705</v>
      </c>
      <c r="H216" s="52">
        <f>SUM('Egresos Reales'!H84)</f>
        <v>1050705</v>
      </c>
      <c r="I216" s="52">
        <f>SUM('Egresos Reales'!I84)</f>
        <v>1050705</v>
      </c>
      <c r="J216" s="52">
        <f>SUM('Egresos Reales'!J84)</f>
        <v>1050705</v>
      </c>
      <c r="K216" s="52">
        <f t="shared" si="33"/>
        <v>30289679</v>
      </c>
    </row>
    <row r="217" spans="1:11" ht="12.75">
      <c r="A217" s="95" t="s">
        <v>334</v>
      </c>
      <c r="B217" s="52">
        <f>SUM('Egresos Reales'!B85)</f>
        <v>0</v>
      </c>
      <c r="C217" s="52">
        <f>SUM('Egresos Reales'!C85)</f>
        <v>446528.25</v>
      </c>
      <c r="D217" s="52">
        <f>SUM('Egresos Reales'!D85)</f>
        <v>446528.25</v>
      </c>
      <c r="E217" s="52">
        <f>SUM('Egresos Reales'!E85)</f>
        <v>-893056.5</v>
      </c>
      <c r="F217" s="52">
        <f>SUM('Egresos Reales'!F85)</f>
        <v>0</v>
      </c>
      <c r="G217" s="52">
        <f>SUM('Egresos Reales'!G85)</f>
        <v>0</v>
      </c>
      <c r="H217" s="52">
        <f>SUM('Egresos Reales'!H85)</f>
        <v>0</v>
      </c>
      <c r="I217" s="52">
        <f>SUM('Egresos Reales'!I85)</f>
        <v>0</v>
      </c>
      <c r="J217" s="52">
        <f>SUM('Egresos Reales'!J85)</f>
        <v>0</v>
      </c>
      <c r="K217" s="52">
        <f t="shared" si="33"/>
        <v>0</v>
      </c>
    </row>
    <row r="218" spans="1:11" ht="12.75">
      <c r="A218" s="95" t="s">
        <v>433</v>
      </c>
      <c r="B218" s="52">
        <f>SUM('Egresos Reales'!B86)</f>
        <v>0</v>
      </c>
      <c r="C218" s="52">
        <f>SUM('Egresos Reales'!C86)</f>
        <v>0</v>
      </c>
      <c r="D218" s="52">
        <f>SUM('Egresos Reales'!D86)</f>
        <v>1500000</v>
      </c>
      <c r="E218" s="52">
        <f>SUM('Egresos Reales'!E86)</f>
        <v>0</v>
      </c>
      <c r="F218" s="52">
        <f>SUM('Egresos Reales'!F86)</f>
        <v>0</v>
      </c>
      <c r="G218" s="52">
        <f>SUM('Egresos Reales'!G86)</f>
        <v>0</v>
      </c>
      <c r="H218" s="52">
        <f>SUM('Egresos Reales'!H86)</f>
        <v>1400000</v>
      </c>
      <c r="I218" s="52">
        <f>SUM('Egresos Reales'!I86)</f>
        <v>0</v>
      </c>
      <c r="J218" s="52">
        <f>SUM('Egresos Reales'!J86)</f>
        <v>0</v>
      </c>
      <c r="K218" s="52">
        <f t="shared" si="33"/>
        <v>2900000</v>
      </c>
    </row>
    <row r="219" spans="1:11" ht="12.75">
      <c r="A219" s="95" t="s">
        <v>444</v>
      </c>
      <c r="B219" s="52">
        <f>SUM('Egresos Reales'!B87)</f>
        <v>0</v>
      </c>
      <c r="C219" s="52">
        <f>SUM('Egresos Reales'!C87)</f>
        <v>0</v>
      </c>
      <c r="D219" s="52">
        <f>SUM('Egresos Reales'!D87)</f>
        <v>0</v>
      </c>
      <c r="E219" s="52">
        <f>SUM('Egresos Reales'!E87)</f>
        <v>0</v>
      </c>
      <c r="F219" s="52">
        <f>SUM('Egresos Reales'!F87)</f>
        <v>0</v>
      </c>
      <c r="G219" s="52">
        <f>SUM('Egresos Reales'!G87)</f>
        <v>0</v>
      </c>
      <c r="H219" s="52">
        <f>SUM('Egresos Reales'!H87)</f>
        <v>0</v>
      </c>
      <c r="I219" s="52">
        <f>SUM('Egresos Reales'!I87)</f>
        <v>0</v>
      </c>
      <c r="J219" s="52">
        <f>SUM('Egresos Reales'!J87)</f>
        <v>0</v>
      </c>
      <c r="K219" s="52">
        <f t="shared" si="33"/>
        <v>0</v>
      </c>
    </row>
    <row r="220" spans="1:11" ht="12.75">
      <c r="A220" s="95" t="s">
        <v>428</v>
      </c>
      <c r="B220" s="52">
        <f>SUM('Egresos Reales'!B88)</f>
        <v>0</v>
      </c>
      <c r="C220" s="52">
        <f>SUM('Egresos Reales'!C88)</f>
        <v>0</v>
      </c>
      <c r="D220" s="52">
        <f>SUM('Egresos Reales'!D88)</f>
        <v>0</v>
      </c>
      <c r="E220" s="52">
        <f>SUM('Egresos Reales'!E88)</f>
        <v>0</v>
      </c>
      <c r="F220" s="52">
        <f>SUM('Egresos Reales'!F88)</f>
        <v>0</v>
      </c>
      <c r="G220" s="52">
        <f>SUM('Egresos Reales'!G88)</f>
        <v>0</v>
      </c>
      <c r="H220" s="52">
        <f>SUM('Egresos Reales'!H88)</f>
        <v>0</v>
      </c>
      <c r="I220" s="52">
        <f>SUM('Egresos Reales'!I88)</f>
        <v>0</v>
      </c>
      <c r="J220" s="52">
        <f>SUM('Egresos Reales'!J88)</f>
        <v>0</v>
      </c>
      <c r="K220" s="52">
        <f t="shared" si="33"/>
        <v>0</v>
      </c>
    </row>
    <row r="221" spans="1:11" ht="12.75">
      <c r="A221" s="95" t="s">
        <v>429</v>
      </c>
      <c r="B221" s="52">
        <f>SUM('Egresos Reales'!B89)</f>
        <v>0</v>
      </c>
      <c r="C221" s="52">
        <f>SUM('Egresos Reales'!C89)</f>
        <v>0</v>
      </c>
      <c r="D221" s="52">
        <f>SUM('Egresos Reales'!D89)</f>
        <v>0</v>
      </c>
      <c r="E221" s="52">
        <f>SUM('Egresos Reales'!E89)</f>
        <v>0</v>
      </c>
      <c r="F221" s="52">
        <f>SUM('Egresos Reales'!F89)</f>
        <v>0</v>
      </c>
      <c r="G221" s="52">
        <f>SUM('Egresos Reales'!G89)</f>
        <v>0</v>
      </c>
      <c r="H221" s="52">
        <f>SUM('Egresos Reales'!H89)</f>
        <v>0</v>
      </c>
      <c r="I221" s="52">
        <f>SUM('Egresos Reales'!I89)</f>
        <v>0</v>
      </c>
      <c r="J221" s="52">
        <f>SUM('Egresos Reales'!J89)</f>
        <v>0</v>
      </c>
      <c r="K221" s="52">
        <f t="shared" si="33"/>
        <v>0</v>
      </c>
    </row>
    <row r="222" spans="1:11" ht="12.75">
      <c r="A222" s="95" t="s">
        <v>481</v>
      </c>
      <c r="B222" s="52">
        <f>SUM('Egresos Reales'!B90)</f>
        <v>0</v>
      </c>
      <c r="C222" s="52">
        <f>SUM('Egresos Reales'!C90)</f>
        <v>0</v>
      </c>
      <c r="D222" s="52">
        <f>SUM('Egresos Reales'!D90)</f>
        <v>0</v>
      </c>
      <c r="E222" s="52">
        <f>SUM('Egresos Reales'!E90)</f>
        <v>1339584.75</v>
      </c>
      <c r="F222" s="52">
        <f>SUM('Egresos Reales'!F90)</f>
        <v>446528.25</v>
      </c>
      <c r="G222" s="52">
        <f>SUM('Egresos Reales'!G90)</f>
        <v>446528.27</v>
      </c>
      <c r="H222" s="52">
        <f>SUM('Egresos Reales'!H90)</f>
        <v>446528.25</v>
      </c>
      <c r="I222" s="52">
        <f>SUM('Egresos Reales'!I90)</f>
        <v>446528.25</v>
      </c>
      <c r="J222" s="52">
        <f>SUM('Egresos Reales'!J90)</f>
        <v>446528.4</v>
      </c>
      <c r="K222" s="52">
        <f t="shared" si="33"/>
        <v>3572226.17</v>
      </c>
    </row>
    <row r="223" spans="1:11" ht="12.75">
      <c r="A223" s="130" t="s">
        <v>283</v>
      </c>
      <c r="B223" s="53">
        <f>SUM(B194:B222)</f>
        <v>13528054.25</v>
      </c>
      <c r="C223" s="53">
        <f aca="true" t="shared" si="34" ref="C223:K223">SUM(C194:C222)</f>
        <v>40696020.03</v>
      </c>
      <c r="D223" s="53">
        <f t="shared" si="34"/>
        <v>11373416.77</v>
      </c>
      <c r="E223" s="53">
        <f t="shared" si="34"/>
        <v>1711006.780000001</v>
      </c>
      <c r="F223" s="53">
        <f t="shared" si="34"/>
        <v>12252578.969999999</v>
      </c>
      <c r="G223" s="53">
        <f t="shared" si="34"/>
        <v>15102580.28</v>
      </c>
      <c r="H223" s="53">
        <f t="shared" si="34"/>
        <v>16449071.83</v>
      </c>
      <c r="I223" s="53">
        <f t="shared" si="34"/>
        <v>11771047.040000001</v>
      </c>
      <c r="J223" s="53">
        <f t="shared" si="34"/>
        <v>9066093.18</v>
      </c>
      <c r="K223" s="53">
        <f t="shared" si="34"/>
        <v>131949869.13</v>
      </c>
    </row>
    <row r="224" spans="1:11" ht="12.75">
      <c r="A224" s="44" t="s">
        <v>122</v>
      </c>
      <c r="B224" s="53"/>
      <c r="C224" s="53"/>
      <c r="D224" s="53"/>
      <c r="E224" s="53"/>
      <c r="F224" s="53"/>
      <c r="G224" s="53"/>
      <c r="H224" s="53"/>
      <c r="I224" s="53"/>
      <c r="J224" s="53"/>
      <c r="K224" s="53"/>
    </row>
    <row r="225" spans="1:11" ht="12.75">
      <c r="A225" s="49" t="s">
        <v>123</v>
      </c>
      <c r="B225" s="52">
        <f>SUM('Egresos Reales'!B92)</f>
        <v>0</v>
      </c>
      <c r="C225" s="52">
        <f>SUM('Egresos Reales'!C92)</f>
        <v>0</v>
      </c>
      <c r="D225" s="52">
        <f>SUM('Egresos Reales'!D92)</f>
        <v>0</v>
      </c>
      <c r="E225" s="52">
        <f>SUM('Egresos Reales'!E92)</f>
        <v>0</v>
      </c>
      <c r="F225" s="52">
        <f>SUM('Egresos Reales'!F92)</f>
        <v>0</v>
      </c>
      <c r="G225" s="52">
        <f>SUM('Egresos Reales'!G92)</f>
        <v>0</v>
      </c>
      <c r="H225" s="52">
        <f>SUM('Egresos Reales'!H92)</f>
        <v>0</v>
      </c>
      <c r="I225" s="52">
        <f>SUM('Egresos Reales'!I92)</f>
        <v>0</v>
      </c>
      <c r="J225" s="52">
        <f>SUM('Egresos Reales'!J92)</f>
        <v>0</v>
      </c>
      <c r="K225" s="52">
        <f>SUM(B225:J225)</f>
        <v>0</v>
      </c>
    </row>
    <row r="226" spans="1:11" ht="12.75">
      <c r="A226" s="104" t="s">
        <v>425</v>
      </c>
      <c r="B226" s="52">
        <f>SUM('Egresos Reales'!B93)</f>
        <v>336638.88</v>
      </c>
      <c r="C226" s="52">
        <f>SUM('Egresos Reales'!C93)</f>
        <v>251220.41</v>
      </c>
      <c r="D226" s="52">
        <f>SUM('Egresos Reales'!D93)</f>
        <v>115091.21</v>
      </c>
      <c r="E226" s="52">
        <f>SUM('Egresos Reales'!E93)</f>
        <v>494902.36</v>
      </c>
      <c r="F226" s="52">
        <f>SUM('Egresos Reales'!F93)</f>
        <v>135167.43</v>
      </c>
      <c r="G226" s="52">
        <f>SUM('Egresos Reales'!G93)</f>
        <v>77050.57</v>
      </c>
      <c r="H226" s="52">
        <f>SUM('Egresos Reales'!H93)</f>
        <v>71834.46</v>
      </c>
      <c r="I226" s="52">
        <f>SUM('Egresos Reales'!I93)</f>
        <v>992327.26</v>
      </c>
      <c r="J226" s="52">
        <f>SUM('Egresos Reales'!J93)</f>
        <v>143774.46</v>
      </c>
      <c r="K226" s="52">
        <f>SUM(B226:J226)</f>
        <v>2618007.04</v>
      </c>
    </row>
    <row r="227" spans="1:11" ht="12.75">
      <c r="A227" s="49" t="s">
        <v>312</v>
      </c>
      <c r="B227" s="52">
        <f>SUM('Egresos Reales'!B94)</f>
        <v>0</v>
      </c>
      <c r="C227" s="52">
        <f>SUM('Egresos Reales'!C94)</f>
        <v>0</v>
      </c>
      <c r="D227" s="52">
        <f>SUM('Egresos Reales'!D94)</f>
        <v>0</v>
      </c>
      <c r="E227" s="52">
        <f>SUM('Egresos Reales'!E94)</f>
        <v>0</v>
      </c>
      <c r="F227" s="52">
        <f>SUM('Egresos Reales'!F94)</f>
        <v>0</v>
      </c>
      <c r="G227" s="52">
        <f>SUM('Egresos Reales'!G94)</f>
        <v>0</v>
      </c>
      <c r="H227" s="52">
        <f>SUM('Egresos Reales'!H94)</f>
        <v>0</v>
      </c>
      <c r="I227" s="52">
        <f>SUM('Egresos Reales'!I94)</f>
        <v>0</v>
      </c>
      <c r="J227" s="52">
        <f>SUM('Egresos Reales'!J94)</f>
        <v>0</v>
      </c>
      <c r="K227" s="52">
        <f>SUM(B227:J227)</f>
        <v>0</v>
      </c>
    </row>
    <row r="228" spans="1:11" ht="12.75">
      <c r="A228" s="49" t="s">
        <v>317</v>
      </c>
      <c r="B228" s="52">
        <f>SUM('Egresos Reales'!B95)</f>
        <v>0</v>
      </c>
      <c r="C228" s="52">
        <f>SUM('Egresos Reales'!C95)</f>
        <v>0</v>
      </c>
      <c r="D228" s="52">
        <f>SUM('Egresos Reales'!D95)</f>
        <v>0</v>
      </c>
      <c r="E228" s="52">
        <f>SUM('Egresos Reales'!E95)</f>
        <v>0</v>
      </c>
      <c r="F228" s="52">
        <f>SUM('Egresos Reales'!F95)</f>
        <v>0</v>
      </c>
      <c r="G228" s="52">
        <f>SUM('Egresos Reales'!G95)</f>
        <v>0</v>
      </c>
      <c r="H228" s="52">
        <f>SUM('Egresos Reales'!H95)</f>
        <v>0</v>
      </c>
      <c r="I228" s="52">
        <f>SUM('Egresos Reales'!I95)</f>
        <v>0</v>
      </c>
      <c r="J228" s="52">
        <f>SUM('Egresos Reales'!J95)</f>
        <v>0</v>
      </c>
      <c r="K228" s="52">
        <f>SUM(B228:J228)</f>
        <v>0</v>
      </c>
    </row>
    <row r="229" spans="1:11" ht="12.75">
      <c r="A229" s="117" t="s">
        <v>322</v>
      </c>
      <c r="B229" s="52">
        <f>SUM('Egresos Reales'!B96)</f>
        <v>0</v>
      </c>
      <c r="C229" s="52">
        <f>SUM('Egresos Reales'!C96)</f>
        <v>0</v>
      </c>
      <c r="D229" s="52">
        <f>SUM('Egresos Reales'!D96)</f>
        <v>0</v>
      </c>
      <c r="E229" s="52">
        <f>SUM('Egresos Reales'!E96)</f>
        <v>0</v>
      </c>
      <c r="F229" s="52">
        <f>SUM('Egresos Reales'!F96)</f>
        <v>0</v>
      </c>
      <c r="G229" s="52">
        <f>SUM('Egresos Reales'!G96)</f>
        <v>0</v>
      </c>
      <c r="H229" s="52">
        <f>SUM('Egresos Reales'!H96)</f>
        <v>0</v>
      </c>
      <c r="I229" s="52">
        <f>SUM('Egresos Reales'!I96)</f>
        <v>0</v>
      </c>
      <c r="J229" s="52">
        <f>SUM('Egresos Reales'!J96)</f>
        <v>0</v>
      </c>
      <c r="K229" s="52">
        <f>SUM(B229:J229)</f>
        <v>0</v>
      </c>
    </row>
    <row r="230" spans="1:11" ht="12.75">
      <c r="A230" s="54" t="s">
        <v>124</v>
      </c>
      <c r="B230" s="53">
        <f>SUM(B225:B229)</f>
        <v>336638.88</v>
      </c>
      <c r="C230" s="53">
        <f aca="true" t="shared" si="35" ref="C230:K230">SUM(C225:C229)</f>
        <v>251220.41</v>
      </c>
      <c r="D230" s="53">
        <f t="shared" si="35"/>
        <v>115091.21</v>
      </c>
      <c r="E230" s="53">
        <f t="shared" si="35"/>
        <v>494902.36</v>
      </c>
      <c r="F230" s="53">
        <f t="shared" si="35"/>
        <v>135167.43</v>
      </c>
      <c r="G230" s="53">
        <f t="shared" si="35"/>
        <v>77050.57</v>
      </c>
      <c r="H230" s="53">
        <f t="shared" si="35"/>
        <v>71834.46</v>
      </c>
      <c r="I230" s="53">
        <f t="shared" si="35"/>
        <v>992327.26</v>
      </c>
      <c r="J230" s="53">
        <f t="shared" si="35"/>
        <v>143774.46</v>
      </c>
      <c r="K230" s="53">
        <f t="shared" si="35"/>
        <v>2618007.04</v>
      </c>
    </row>
    <row r="231" spans="1:11" ht="12.75">
      <c r="A231" s="44" t="s">
        <v>305</v>
      </c>
      <c r="B231" s="52"/>
      <c r="C231" s="52"/>
      <c r="D231" s="52"/>
      <c r="E231" s="52"/>
      <c r="F231" s="52"/>
      <c r="G231" s="52"/>
      <c r="H231" s="52"/>
      <c r="I231" s="52"/>
      <c r="J231" s="52"/>
      <c r="K231" s="52"/>
    </row>
    <row r="232" spans="1:12" ht="12.75">
      <c r="A232" s="49" t="s">
        <v>196</v>
      </c>
      <c r="B232" s="52">
        <f>SUM('Egresos Reales'!B98)</f>
        <v>0</v>
      </c>
      <c r="C232" s="52">
        <f>SUM('Egresos Reales'!C98)</f>
        <v>0</v>
      </c>
      <c r="D232" s="52">
        <f>SUM('Egresos Reales'!D98)</f>
        <v>0</v>
      </c>
      <c r="E232" s="52">
        <f>SUM('Egresos Reales'!E98)</f>
        <v>0</v>
      </c>
      <c r="F232" s="52">
        <f>SUM('Egresos Reales'!F98)</f>
        <v>0</v>
      </c>
      <c r="G232" s="52">
        <f>SUM('Egresos Reales'!G98)</f>
        <v>762392.49</v>
      </c>
      <c r="H232" s="52">
        <f>SUM('Egresos Reales'!H98)</f>
        <v>-46666.38</v>
      </c>
      <c r="I232" s="52">
        <f>SUM('Egresos Reales'!I98)</f>
        <v>1005001.83</v>
      </c>
      <c r="J232" s="52">
        <f>SUM('Egresos Reales'!J98)</f>
        <v>639108.16</v>
      </c>
      <c r="K232" s="52">
        <f aca="true" t="shared" si="36" ref="K232:K268">SUM(B232:J232)</f>
        <v>2359836.1</v>
      </c>
      <c r="L232" s="30"/>
    </row>
    <row r="233" spans="1:12" ht="12.75">
      <c r="A233" s="49" t="s">
        <v>194</v>
      </c>
      <c r="B233" s="52">
        <f>SUM('Egresos Reales'!B99)</f>
        <v>0</v>
      </c>
      <c r="C233" s="52">
        <f>SUM('Egresos Reales'!C99)</f>
        <v>0</v>
      </c>
      <c r="D233" s="52">
        <f>SUM('Egresos Reales'!D99)</f>
        <v>0</v>
      </c>
      <c r="E233" s="52">
        <f>SUM('Egresos Reales'!E99)</f>
        <v>0</v>
      </c>
      <c r="F233" s="52">
        <f>SUM('Egresos Reales'!F99)</f>
        <v>0</v>
      </c>
      <c r="G233" s="52">
        <f>SUM('Egresos Reales'!G99)</f>
        <v>0</v>
      </c>
      <c r="H233" s="52">
        <f>SUM('Egresos Reales'!H99)</f>
        <v>0</v>
      </c>
      <c r="I233" s="52">
        <f>SUM('Egresos Reales'!I99)</f>
        <v>0</v>
      </c>
      <c r="J233" s="52">
        <f>SUM('Egresos Reales'!J99)</f>
        <v>0</v>
      </c>
      <c r="K233" s="52">
        <f t="shared" si="36"/>
        <v>0</v>
      </c>
      <c r="L233" s="30"/>
    </row>
    <row r="234" spans="1:12" ht="12.75">
      <c r="A234" s="49" t="s">
        <v>195</v>
      </c>
      <c r="B234" s="52">
        <f>SUM('Egresos Reales'!B100)</f>
        <v>0</v>
      </c>
      <c r="C234" s="52">
        <f>SUM('Egresos Reales'!C100)</f>
        <v>0</v>
      </c>
      <c r="D234" s="52">
        <f>SUM('Egresos Reales'!D100)</f>
        <v>0</v>
      </c>
      <c r="E234" s="52">
        <f>SUM('Egresos Reales'!E100)</f>
        <v>0</v>
      </c>
      <c r="F234" s="52">
        <f>SUM('Egresos Reales'!F100)</f>
        <v>0</v>
      </c>
      <c r="G234" s="52">
        <f>SUM('Egresos Reales'!G100)</f>
        <v>0</v>
      </c>
      <c r="H234" s="52">
        <f>SUM('Egresos Reales'!H100)</f>
        <v>0</v>
      </c>
      <c r="I234" s="52">
        <f>SUM('Egresos Reales'!I100)</f>
        <v>0</v>
      </c>
      <c r="J234" s="52">
        <f>SUM('Egresos Reales'!J100)</f>
        <v>0</v>
      </c>
      <c r="K234" s="52">
        <f t="shared" si="36"/>
        <v>0</v>
      </c>
      <c r="L234" s="30"/>
    </row>
    <row r="235" spans="1:12" ht="12.75">
      <c r="A235" s="49" t="s">
        <v>197</v>
      </c>
      <c r="B235" s="52">
        <f>SUM('Egresos Reales'!B101)</f>
        <v>0</v>
      </c>
      <c r="C235" s="52">
        <f>SUM('Egresos Reales'!C101)</f>
        <v>0</v>
      </c>
      <c r="D235" s="52">
        <f>SUM('Egresos Reales'!D101)</f>
        <v>0</v>
      </c>
      <c r="E235" s="52">
        <f>SUM('Egresos Reales'!E101)</f>
        <v>0</v>
      </c>
      <c r="F235" s="52">
        <f>SUM('Egresos Reales'!F101)</f>
        <v>0</v>
      </c>
      <c r="G235" s="52">
        <f>SUM('Egresos Reales'!G101)</f>
        <v>0</v>
      </c>
      <c r="H235" s="52">
        <f>SUM('Egresos Reales'!H101)</f>
        <v>0</v>
      </c>
      <c r="I235" s="52">
        <f>SUM('Egresos Reales'!I101)</f>
        <v>0</v>
      </c>
      <c r="J235" s="52">
        <f>SUM('Egresos Reales'!J101)</f>
        <v>0</v>
      </c>
      <c r="K235" s="52">
        <f t="shared" si="36"/>
        <v>0</v>
      </c>
      <c r="L235" s="30"/>
    </row>
    <row r="236" spans="1:12" ht="12.75">
      <c r="A236" s="48" t="s">
        <v>273</v>
      </c>
      <c r="B236" s="52">
        <f>SUM('Egresos Reales'!B102)</f>
        <v>0</v>
      </c>
      <c r="C236" s="52">
        <f>SUM('Egresos Reales'!C102)</f>
        <v>0</v>
      </c>
      <c r="D236" s="52">
        <f>SUM('Egresos Reales'!D102)</f>
        <v>0</v>
      </c>
      <c r="E236" s="52">
        <f>SUM('Egresos Reales'!E102)</f>
        <v>0</v>
      </c>
      <c r="F236" s="52">
        <f>SUM('Egresos Reales'!F102)</f>
        <v>0</v>
      </c>
      <c r="G236" s="52">
        <f>SUM('Egresos Reales'!G102)</f>
        <v>0</v>
      </c>
      <c r="H236" s="52">
        <f>SUM('Egresos Reales'!H102)</f>
        <v>0</v>
      </c>
      <c r="I236" s="52">
        <f>SUM('Egresos Reales'!I102)</f>
        <v>0</v>
      </c>
      <c r="J236" s="52">
        <f>SUM('Egresos Reales'!J102)</f>
        <v>0</v>
      </c>
      <c r="K236" s="52">
        <f t="shared" si="36"/>
        <v>0</v>
      </c>
      <c r="L236" s="30"/>
    </row>
    <row r="237" spans="1:12" ht="12.75">
      <c r="A237" s="48" t="s">
        <v>274</v>
      </c>
      <c r="B237" s="52">
        <f>SUM('Egresos Reales'!B103)</f>
        <v>0</v>
      </c>
      <c r="C237" s="52">
        <f>SUM('Egresos Reales'!C103)</f>
        <v>0</v>
      </c>
      <c r="D237" s="52">
        <f>SUM('Egresos Reales'!D103)</f>
        <v>0</v>
      </c>
      <c r="E237" s="52">
        <f>SUM('Egresos Reales'!E103)</f>
        <v>0</v>
      </c>
      <c r="F237" s="52">
        <f>SUM('Egresos Reales'!F103)</f>
        <v>0</v>
      </c>
      <c r="G237" s="52">
        <f>SUM('Egresos Reales'!G103)</f>
        <v>0</v>
      </c>
      <c r="H237" s="52">
        <f>SUM('Egresos Reales'!H103)</f>
        <v>0</v>
      </c>
      <c r="I237" s="52">
        <f>SUM('Egresos Reales'!I103)</f>
        <v>0</v>
      </c>
      <c r="J237" s="52">
        <f>SUM('Egresos Reales'!J103)</f>
        <v>0</v>
      </c>
      <c r="K237" s="52">
        <f t="shared" si="36"/>
        <v>0</v>
      </c>
      <c r="L237" s="30"/>
    </row>
    <row r="238" spans="1:12" ht="12.75">
      <c r="A238" s="48" t="s">
        <v>275</v>
      </c>
      <c r="B238" s="52">
        <f>SUM('Egresos Reales'!B104)</f>
        <v>0</v>
      </c>
      <c r="C238" s="52">
        <f>SUM('Egresos Reales'!C104)</f>
        <v>0</v>
      </c>
      <c r="D238" s="52">
        <f>SUM('Egresos Reales'!D104)</f>
        <v>0</v>
      </c>
      <c r="E238" s="52">
        <f>SUM('Egresos Reales'!E104)</f>
        <v>0</v>
      </c>
      <c r="F238" s="52">
        <f>SUM('Egresos Reales'!F104)</f>
        <v>0</v>
      </c>
      <c r="G238" s="52">
        <f>SUM('Egresos Reales'!G104)</f>
        <v>0</v>
      </c>
      <c r="H238" s="52">
        <f>SUM('Egresos Reales'!H104)</f>
        <v>0</v>
      </c>
      <c r="I238" s="52">
        <f>SUM('Egresos Reales'!I104)</f>
        <v>0</v>
      </c>
      <c r="J238" s="52">
        <f>SUM('Egresos Reales'!J104)</f>
        <v>0</v>
      </c>
      <c r="K238" s="52">
        <f t="shared" si="36"/>
        <v>0</v>
      </c>
      <c r="L238" s="30"/>
    </row>
    <row r="239" spans="1:12" ht="12.75">
      <c r="A239" s="48" t="s">
        <v>301</v>
      </c>
      <c r="B239" s="52">
        <f>SUM('Egresos Reales'!B105)</f>
        <v>0</v>
      </c>
      <c r="C239" s="52">
        <f>SUM('Egresos Reales'!C105)</f>
        <v>0</v>
      </c>
      <c r="D239" s="52">
        <f>SUM('Egresos Reales'!D105)</f>
        <v>0</v>
      </c>
      <c r="E239" s="52">
        <f>SUM('Egresos Reales'!E105)</f>
        <v>0</v>
      </c>
      <c r="F239" s="52">
        <f>SUM('Egresos Reales'!F105)</f>
        <v>0</v>
      </c>
      <c r="G239" s="52">
        <f>SUM('Egresos Reales'!G105)</f>
        <v>0</v>
      </c>
      <c r="H239" s="52">
        <f>SUM('Egresos Reales'!H105)</f>
        <v>0</v>
      </c>
      <c r="I239" s="52">
        <f>SUM('Egresos Reales'!I105)</f>
        <v>0</v>
      </c>
      <c r="J239" s="52">
        <f>SUM('Egresos Reales'!J105)</f>
        <v>0</v>
      </c>
      <c r="K239" s="52">
        <f t="shared" si="36"/>
        <v>0</v>
      </c>
      <c r="L239" s="30"/>
    </row>
    <row r="240" spans="1:12" ht="12.75">
      <c r="A240" s="48" t="s">
        <v>276</v>
      </c>
      <c r="B240" s="52">
        <f>SUM('Egresos Reales'!B106)</f>
        <v>0</v>
      </c>
      <c r="C240" s="52">
        <f>SUM('Egresos Reales'!C106)</f>
        <v>0</v>
      </c>
      <c r="D240" s="52">
        <f>SUM('Egresos Reales'!D106)</f>
        <v>0</v>
      </c>
      <c r="E240" s="52">
        <f>SUM('Egresos Reales'!E106)</f>
        <v>0</v>
      </c>
      <c r="F240" s="52">
        <f>SUM('Egresos Reales'!F106)</f>
        <v>0</v>
      </c>
      <c r="G240" s="52">
        <f>SUM('Egresos Reales'!G106)</f>
        <v>0</v>
      </c>
      <c r="H240" s="52">
        <f>SUM('Egresos Reales'!H106)</f>
        <v>0</v>
      </c>
      <c r="I240" s="52">
        <f>SUM('Egresos Reales'!I106)</f>
        <v>0</v>
      </c>
      <c r="J240" s="52">
        <f>SUM('Egresos Reales'!J106)</f>
        <v>0</v>
      </c>
      <c r="K240" s="52">
        <f t="shared" si="36"/>
        <v>0</v>
      </c>
      <c r="L240" s="30"/>
    </row>
    <row r="241" spans="1:12" ht="12.75">
      <c r="A241" s="48" t="s">
        <v>277</v>
      </c>
      <c r="B241" s="52">
        <f>SUM('Egresos Reales'!B107)</f>
        <v>0</v>
      </c>
      <c r="C241" s="52">
        <f>SUM('Egresos Reales'!C107)</f>
        <v>0</v>
      </c>
      <c r="D241" s="52">
        <f>SUM('Egresos Reales'!D107)</f>
        <v>0</v>
      </c>
      <c r="E241" s="52">
        <f>SUM('Egresos Reales'!E107)</f>
        <v>0</v>
      </c>
      <c r="F241" s="52">
        <f>SUM('Egresos Reales'!F107)</f>
        <v>0</v>
      </c>
      <c r="G241" s="52">
        <f>SUM('Egresos Reales'!G107)</f>
        <v>0</v>
      </c>
      <c r="H241" s="52">
        <f>SUM('Egresos Reales'!H107)</f>
        <v>0</v>
      </c>
      <c r="I241" s="52">
        <f>SUM('Egresos Reales'!I107)</f>
        <v>0</v>
      </c>
      <c r="J241" s="52">
        <f>SUM('Egresos Reales'!J107)</f>
        <v>0</v>
      </c>
      <c r="K241" s="52">
        <f t="shared" si="36"/>
        <v>0</v>
      </c>
      <c r="L241" s="30"/>
    </row>
    <row r="242" spans="1:12" ht="12.75">
      <c r="A242" s="48" t="s">
        <v>278</v>
      </c>
      <c r="B242" s="52">
        <f>SUM('Egresos Reales'!B108)</f>
        <v>0</v>
      </c>
      <c r="C242" s="52">
        <f>SUM('Egresos Reales'!C108)</f>
        <v>0</v>
      </c>
      <c r="D242" s="52">
        <f>SUM('Egresos Reales'!D108)</f>
        <v>0</v>
      </c>
      <c r="E242" s="52">
        <f>SUM('Egresos Reales'!E108)</f>
        <v>0</v>
      </c>
      <c r="F242" s="52">
        <f>SUM('Egresos Reales'!F108)</f>
        <v>0</v>
      </c>
      <c r="G242" s="52">
        <f>SUM('Egresos Reales'!G108)</f>
        <v>0</v>
      </c>
      <c r="H242" s="52">
        <f>SUM('Egresos Reales'!H108)</f>
        <v>0</v>
      </c>
      <c r="I242" s="52">
        <f>SUM('Egresos Reales'!I108)</f>
        <v>0</v>
      </c>
      <c r="J242" s="52">
        <f>SUM('Egresos Reales'!J108)</f>
        <v>0</v>
      </c>
      <c r="K242" s="52">
        <f t="shared" si="36"/>
        <v>0</v>
      </c>
      <c r="L242" s="30"/>
    </row>
    <row r="243" spans="1:12" ht="12.75">
      <c r="A243" s="48" t="s">
        <v>415</v>
      </c>
      <c r="B243" s="52">
        <f>SUM('Egresos Reales'!B109)</f>
        <v>95203.95</v>
      </c>
      <c r="C243" s="52">
        <f>SUM('Egresos Reales'!C109)</f>
        <v>0</v>
      </c>
      <c r="D243" s="52">
        <f>SUM('Egresos Reales'!D109)</f>
        <v>0</v>
      </c>
      <c r="E243" s="52">
        <f>SUM('Egresos Reales'!E109)</f>
        <v>0</v>
      </c>
      <c r="F243" s="52">
        <f>SUM('Egresos Reales'!F109)</f>
        <v>0</v>
      </c>
      <c r="G243" s="52">
        <f>SUM('Egresos Reales'!G109)</f>
        <v>1304223.61</v>
      </c>
      <c r="H243" s="52">
        <f>SUM('Egresos Reales'!H109)</f>
        <v>0</v>
      </c>
      <c r="I243" s="52">
        <f>SUM('Egresos Reales'!I109)</f>
        <v>0</v>
      </c>
      <c r="J243" s="52">
        <f>SUM('Egresos Reales'!J109)</f>
        <v>0</v>
      </c>
      <c r="K243" s="52">
        <f t="shared" si="36"/>
        <v>1399427.56</v>
      </c>
      <c r="L243" s="30"/>
    </row>
    <row r="244" spans="1:12" ht="12.75">
      <c r="A244" s="48" t="s">
        <v>475</v>
      </c>
      <c r="B244" s="52">
        <f>SUM('Egresos Reales'!B110)</f>
        <v>0</v>
      </c>
      <c r="C244" s="52">
        <f>SUM('Egresos Reales'!C110)</f>
        <v>0</v>
      </c>
      <c r="D244" s="52">
        <f>SUM('Egresos Reales'!D110)</f>
        <v>0</v>
      </c>
      <c r="E244" s="52">
        <f>SUM('Egresos Reales'!E110)</f>
        <v>0</v>
      </c>
      <c r="F244" s="52">
        <f>SUM('Egresos Reales'!F110)</f>
        <v>0</v>
      </c>
      <c r="G244" s="52">
        <f>SUM('Egresos Reales'!G110)</f>
        <v>0</v>
      </c>
      <c r="H244" s="52">
        <f>SUM('Egresos Reales'!H110)</f>
        <v>0</v>
      </c>
      <c r="I244" s="52">
        <f>SUM('Egresos Reales'!I110)</f>
        <v>0</v>
      </c>
      <c r="J244" s="52">
        <f>SUM('Egresos Reales'!J110)</f>
        <v>0</v>
      </c>
      <c r="K244" s="52">
        <f t="shared" si="36"/>
        <v>0</v>
      </c>
      <c r="L244" s="30"/>
    </row>
    <row r="245" spans="1:12" ht="12.75">
      <c r="A245" s="48" t="s">
        <v>313</v>
      </c>
      <c r="B245" s="52">
        <f>SUM('Egresos Reales'!B111)</f>
        <v>2206.49</v>
      </c>
      <c r="C245" s="52">
        <f>SUM('Egresos Reales'!C111)</f>
        <v>2710.68</v>
      </c>
      <c r="D245" s="52">
        <f>SUM('Egresos Reales'!D111)</f>
        <v>519750.68</v>
      </c>
      <c r="E245" s="52">
        <f>SUM('Egresos Reales'!E111)</f>
        <v>2285.07</v>
      </c>
      <c r="F245" s="52">
        <f>SUM('Egresos Reales'!F111)</f>
        <v>5262586.37</v>
      </c>
      <c r="G245" s="52">
        <f>SUM('Egresos Reales'!G111)</f>
        <v>3297.39</v>
      </c>
      <c r="H245" s="52">
        <f>SUM('Egresos Reales'!H111)</f>
        <v>1200.02</v>
      </c>
      <c r="I245" s="52">
        <f>SUM('Egresos Reales'!I111)</f>
        <v>66437.53</v>
      </c>
      <c r="J245" s="52">
        <f>SUM('Egresos Reales'!J111)</f>
        <v>0</v>
      </c>
      <c r="K245" s="52">
        <f t="shared" si="36"/>
        <v>5860474.2299999995</v>
      </c>
      <c r="L245" s="30"/>
    </row>
    <row r="246" spans="1:12" ht="12.75">
      <c r="A246" s="48" t="s">
        <v>314</v>
      </c>
      <c r="B246" s="52">
        <f>SUM('Egresos Reales'!B112)</f>
        <v>669313.42</v>
      </c>
      <c r="C246" s="52">
        <f>SUM('Egresos Reales'!C112)</f>
        <v>710827.08</v>
      </c>
      <c r="D246" s="52">
        <f>SUM('Egresos Reales'!D112)</f>
        <v>2737253.54</v>
      </c>
      <c r="E246" s="52">
        <f>SUM('Egresos Reales'!E112)</f>
        <v>1350155.42</v>
      </c>
      <c r="F246" s="52">
        <f>SUM('Egresos Reales'!F112)</f>
        <v>3286743.67</v>
      </c>
      <c r="G246" s="52">
        <f>SUM('Egresos Reales'!G112)</f>
        <v>710031.54</v>
      </c>
      <c r="H246" s="52">
        <f>SUM('Egresos Reales'!H112)</f>
        <v>336042.67</v>
      </c>
      <c r="I246" s="52">
        <f>SUM('Egresos Reales'!I112)</f>
        <v>986530.82</v>
      </c>
      <c r="J246" s="52">
        <f>SUM('Egresos Reales'!J112)</f>
        <v>1537865.29</v>
      </c>
      <c r="K246" s="52">
        <f t="shared" si="36"/>
        <v>12324763.45</v>
      </c>
      <c r="L246" s="30"/>
    </row>
    <row r="247" spans="1:12" ht="12.75">
      <c r="A247" s="48" t="s">
        <v>332</v>
      </c>
      <c r="B247" s="52">
        <f>SUM('Egresos Reales'!B113)</f>
        <v>0</v>
      </c>
      <c r="C247" s="52">
        <f>SUM('Egresos Reales'!C113)</f>
        <v>0</v>
      </c>
      <c r="D247" s="52">
        <f>SUM('Egresos Reales'!D113)</f>
        <v>0</v>
      </c>
      <c r="E247" s="52">
        <f>SUM('Egresos Reales'!E113)</f>
        <v>0</v>
      </c>
      <c r="F247" s="52">
        <f>SUM('Egresos Reales'!F113)</f>
        <v>0</v>
      </c>
      <c r="G247" s="52">
        <f>SUM('Egresos Reales'!G113)</f>
        <v>0</v>
      </c>
      <c r="H247" s="52">
        <f>SUM('Egresos Reales'!H113)</f>
        <v>0</v>
      </c>
      <c r="I247" s="52">
        <f>SUM('Egresos Reales'!I113)</f>
        <v>0</v>
      </c>
      <c r="J247" s="52">
        <f>SUM('Egresos Reales'!J113)</f>
        <v>0</v>
      </c>
      <c r="K247" s="52">
        <f t="shared" si="36"/>
        <v>0</v>
      </c>
      <c r="L247" s="30"/>
    </row>
    <row r="248" spans="1:12" ht="12.75">
      <c r="A248" s="48" t="s">
        <v>416</v>
      </c>
      <c r="B248" s="52">
        <f>SUM('Egresos Reales'!B114)</f>
        <v>1305754.88</v>
      </c>
      <c r="C248" s="52">
        <f>SUM('Egresos Reales'!C114)</f>
        <v>0</v>
      </c>
      <c r="D248" s="52">
        <f>SUM('Egresos Reales'!D114)</f>
        <v>0</v>
      </c>
      <c r="E248" s="52">
        <f>SUM('Egresos Reales'!E114)</f>
        <v>0</v>
      </c>
      <c r="F248" s="52">
        <f>SUM('Egresos Reales'!F114)</f>
        <v>0</v>
      </c>
      <c r="G248" s="52">
        <f>SUM('Egresos Reales'!G114)</f>
        <v>0</v>
      </c>
      <c r="H248" s="52">
        <f>SUM('Egresos Reales'!H114)</f>
        <v>0</v>
      </c>
      <c r="I248" s="52">
        <f>SUM('Egresos Reales'!I114)</f>
        <v>0</v>
      </c>
      <c r="J248" s="52">
        <f>SUM('Egresos Reales'!J114)</f>
        <v>0</v>
      </c>
      <c r="K248" s="52">
        <f t="shared" si="36"/>
        <v>1305754.88</v>
      </c>
      <c r="L248" s="30"/>
    </row>
    <row r="249" spans="1:12" ht="12.75">
      <c r="A249" s="48" t="s">
        <v>476</v>
      </c>
      <c r="B249" s="52">
        <f>SUM('Egresos Reales'!B115)</f>
        <v>0</v>
      </c>
      <c r="C249" s="52">
        <f>SUM('Egresos Reales'!C115)</f>
        <v>0</v>
      </c>
      <c r="D249" s="52">
        <f>SUM('Egresos Reales'!D115)</f>
        <v>0</v>
      </c>
      <c r="E249" s="52">
        <f>SUM('Egresos Reales'!E115)</f>
        <v>0</v>
      </c>
      <c r="F249" s="52">
        <f>SUM('Egresos Reales'!F115)</f>
        <v>0</v>
      </c>
      <c r="G249" s="52">
        <f>SUM('Egresos Reales'!G115)</f>
        <v>0</v>
      </c>
      <c r="H249" s="52">
        <f>SUM('Egresos Reales'!H115)</f>
        <v>406000</v>
      </c>
      <c r="I249" s="52">
        <f>SUM('Egresos Reales'!I115)</f>
        <v>0</v>
      </c>
      <c r="J249" s="52">
        <f>SUM('Egresos Reales'!J115)</f>
        <v>7981261.35</v>
      </c>
      <c r="K249" s="52">
        <f t="shared" si="36"/>
        <v>8387261.35</v>
      </c>
      <c r="L249" s="30"/>
    </row>
    <row r="250" spans="1:12" ht="12.75">
      <c r="A250" s="100" t="s">
        <v>340</v>
      </c>
      <c r="B250" s="52">
        <f>SUM('Egresos Reales'!B116)</f>
        <v>0</v>
      </c>
      <c r="C250" s="52">
        <f>SUM('Egresos Reales'!C116)</f>
        <v>0</v>
      </c>
      <c r="D250" s="52">
        <f>SUM('Egresos Reales'!D116)</f>
        <v>0</v>
      </c>
      <c r="E250" s="52">
        <f>SUM('Egresos Reales'!E116)</f>
        <v>0</v>
      </c>
      <c r="F250" s="52">
        <f>SUM('Egresos Reales'!F116)</f>
        <v>0</v>
      </c>
      <c r="G250" s="52">
        <f>SUM('Egresos Reales'!G116)</f>
        <v>0</v>
      </c>
      <c r="H250" s="52">
        <f>SUM('Egresos Reales'!H116)</f>
        <v>0</v>
      </c>
      <c r="I250" s="52">
        <f>SUM('Egresos Reales'!I116)</f>
        <v>0</v>
      </c>
      <c r="J250" s="52">
        <f>SUM('Egresos Reales'!J116)</f>
        <v>0</v>
      </c>
      <c r="K250" s="52">
        <f t="shared" si="36"/>
        <v>0</v>
      </c>
      <c r="L250" s="30"/>
    </row>
    <row r="251" spans="1:12" ht="12.75">
      <c r="A251" s="100" t="s">
        <v>417</v>
      </c>
      <c r="B251" s="52">
        <f>SUM('Egresos Reales'!B117)</f>
        <v>13259304.05</v>
      </c>
      <c r="C251" s="52">
        <f>SUM('Egresos Reales'!C117)</f>
        <v>0</v>
      </c>
      <c r="D251" s="52">
        <f>SUM('Egresos Reales'!D117)</f>
        <v>0</v>
      </c>
      <c r="E251" s="52">
        <f>SUM('Egresos Reales'!E117)</f>
        <v>0</v>
      </c>
      <c r="F251" s="52">
        <f>SUM('Egresos Reales'!F117)</f>
        <v>0</v>
      </c>
      <c r="G251" s="52">
        <f>SUM('Egresos Reales'!G117)</f>
        <v>0</v>
      </c>
      <c r="H251" s="52">
        <f>SUM('Egresos Reales'!H117)</f>
        <v>0</v>
      </c>
      <c r="I251" s="52">
        <f>SUM('Egresos Reales'!I117)</f>
        <v>0</v>
      </c>
      <c r="J251" s="52">
        <f>SUM('Egresos Reales'!J117)</f>
        <v>0</v>
      </c>
      <c r="K251" s="52">
        <f t="shared" si="36"/>
        <v>13259304.05</v>
      </c>
      <c r="L251" s="30"/>
    </row>
    <row r="252" spans="1:12" ht="12.75">
      <c r="A252" s="100" t="s">
        <v>477</v>
      </c>
      <c r="B252" s="52">
        <f>SUM('Egresos Reales'!B118)</f>
        <v>0</v>
      </c>
      <c r="C252" s="52">
        <f>SUM('Egresos Reales'!C118)</f>
        <v>0</v>
      </c>
      <c r="D252" s="52">
        <f>SUM('Egresos Reales'!D118)</f>
        <v>0</v>
      </c>
      <c r="E252" s="52">
        <f>SUM('Egresos Reales'!E118)</f>
        <v>0</v>
      </c>
      <c r="F252" s="52">
        <f>SUM('Egresos Reales'!F118)</f>
        <v>0</v>
      </c>
      <c r="G252" s="52">
        <f>SUM('Egresos Reales'!G118)</f>
        <v>0</v>
      </c>
      <c r="H252" s="52">
        <f>SUM('Egresos Reales'!H118)</f>
        <v>0</v>
      </c>
      <c r="I252" s="52">
        <f>SUM('Egresos Reales'!I118)</f>
        <v>429200</v>
      </c>
      <c r="J252" s="52">
        <f>SUM('Egresos Reales'!J118)</f>
        <v>8399979.72</v>
      </c>
      <c r="K252" s="52">
        <f t="shared" si="36"/>
        <v>8829179.72</v>
      </c>
      <c r="L252" s="30"/>
    </row>
    <row r="253" spans="1:12" ht="12.75">
      <c r="A253" s="100" t="s">
        <v>341</v>
      </c>
      <c r="B253" s="52">
        <f>SUM('Egresos Reales'!B119)</f>
        <v>0</v>
      </c>
      <c r="C253" s="52">
        <f>SUM('Egresos Reales'!C119)</f>
        <v>0</v>
      </c>
      <c r="D253" s="52">
        <f>SUM('Egresos Reales'!D119)</f>
        <v>0</v>
      </c>
      <c r="E253" s="52">
        <f>SUM('Egresos Reales'!E119)</f>
        <v>203</v>
      </c>
      <c r="F253" s="52">
        <f>SUM('Egresos Reales'!F119)</f>
        <v>0</v>
      </c>
      <c r="G253" s="52">
        <f>SUM('Egresos Reales'!G119)</f>
        <v>0</v>
      </c>
      <c r="H253" s="52">
        <f>SUM('Egresos Reales'!H119)</f>
        <v>2033132.92</v>
      </c>
      <c r="I253" s="52">
        <f>SUM('Egresos Reales'!I119)</f>
        <v>0</v>
      </c>
      <c r="J253" s="52">
        <f>SUM('Egresos Reales'!J119)</f>
        <v>0</v>
      </c>
      <c r="K253" s="52">
        <f t="shared" si="36"/>
        <v>2033335.92</v>
      </c>
      <c r="L253" s="30"/>
    </row>
    <row r="254" spans="1:12" ht="12.75">
      <c r="A254" s="100" t="s">
        <v>418</v>
      </c>
      <c r="B254" s="52">
        <f>SUM('Egresos Reales'!B120)</f>
        <v>-7060.08</v>
      </c>
      <c r="C254" s="52">
        <f>SUM('Egresos Reales'!C120)</f>
        <v>0</v>
      </c>
      <c r="D254" s="52">
        <f>SUM('Egresos Reales'!D120)</f>
        <v>74000</v>
      </c>
      <c r="E254" s="52">
        <f>SUM('Egresos Reales'!E120)</f>
        <v>230.84</v>
      </c>
      <c r="F254" s="52">
        <f>SUM('Egresos Reales'!F120)</f>
        <v>74000</v>
      </c>
      <c r="G254" s="52">
        <f>SUM('Egresos Reales'!G120)</f>
        <v>13.92</v>
      </c>
      <c r="H254" s="52">
        <f>SUM('Egresos Reales'!H120)</f>
        <v>13.92</v>
      </c>
      <c r="I254" s="52">
        <f>SUM('Egresos Reales'!I120)</f>
        <v>27.84</v>
      </c>
      <c r="J254" s="52">
        <f>SUM('Egresos Reales'!J120)</f>
        <v>0</v>
      </c>
      <c r="K254" s="52">
        <f t="shared" si="36"/>
        <v>141226.44000000003</v>
      </c>
      <c r="L254" s="30"/>
    </row>
    <row r="255" spans="1:12" ht="12.75">
      <c r="A255" s="100" t="s">
        <v>478</v>
      </c>
      <c r="B255" s="52">
        <f>SUM('Egresos Reales'!B121)</f>
        <v>0</v>
      </c>
      <c r="C255" s="52">
        <f>SUM('Egresos Reales'!C121)</f>
        <v>0</v>
      </c>
      <c r="D255" s="52">
        <f>SUM('Egresos Reales'!D121)</f>
        <v>0</v>
      </c>
      <c r="E255" s="52">
        <f>SUM('Egresos Reales'!E121)</f>
        <v>0</v>
      </c>
      <c r="F255" s="52">
        <f>SUM('Egresos Reales'!F121)</f>
        <v>112932</v>
      </c>
      <c r="G255" s="52">
        <f>SUM('Egresos Reales'!G121)</f>
        <v>3290192.8</v>
      </c>
      <c r="H255" s="52">
        <f>SUM('Egresos Reales'!H121)</f>
        <v>23.2</v>
      </c>
      <c r="I255" s="52">
        <f>SUM('Egresos Reales'!I121)</f>
        <v>5.8</v>
      </c>
      <c r="J255" s="52">
        <f>SUM('Egresos Reales'!J121)</f>
        <v>2302093.42</v>
      </c>
      <c r="K255" s="52">
        <f t="shared" si="36"/>
        <v>5705247.22</v>
      </c>
      <c r="L255" s="30"/>
    </row>
    <row r="256" spans="1:12" ht="12.75">
      <c r="A256" s="48" t="s">
        <v>342</v>
      </c>
      <c r="B256" s="52">
        <f>SUM('Egresos Reales'!B122)</f>
        <v>0</v>
      </c>
      <c r="C256" s="52">
        <f>SUM('Egresos Reales'!C122)</f>
        <v>0</v>
      </c>
      <c r="D256" s="52">
        <f>SUM('Egresos Reales'!D122)</f>
        <v>0</v>
      </c>
      <c r="E256" s="52">
        <f>SUM('Egresos Reales'!E122)</f>
        <v>0</v>
      </c>
      <c r="F256" s="52">
        <f>SUM('Egresos Reales'!F122)</f>
        <v>0</v>
      </c>
      <c r="G256" s="52">
        <f>SUM('Egresos Reales'!G122)</f>
        <v>0</v>
      </c>
      <c r="H256" s="52">
        <f>SUM('Egresos Reales'!H122)</f>
        <v>0</v>
      </c>
      <c r="I256" s="52">
        <f>SUM('Egresos Reales'!I122)</f>
        <v>0</v>
      </c>
      <c r="J256" s="52">
        <f>SUM('Egresos Reales'!J122)</f>
        <v>0</v>
      </c>
      <c r="K256" s="52">
        <f t="shared" si="36"/>
        <v>0</v>
      </c>
      <c r="L256" s="30"/>
    </row>
    <row r="257" spans="1:12" ht="12.75">
      <c r="A257" s="48" t="s">
        <v>351</v>
      </c>
      <c r="B257" s="52">
        <f>SUM('Egresos Reales'!B123)</f>
        <v>0</v>
      </c>
      <c r="C257" s="52">
        <f>SUM('Egresos Reales'!C123)</f>
        <v>0</v>
      </c>
      <c r="D257" s="52">
        <f>SUM('Egresos Reales'!D123)</f>
        <v>0</v>
      </c>
      <c r="E257" s="52">
        <f>SUM('Egresos Reales'!E123)</f>
        <v>0</v>
      </c>
      <c r="F257" s="52">
        <f>SUM('Egresos Reales'!F123)</f>
        <v>0</v>
      </c>
      <c r="G257" s="52">
        <f>SUM('Egresos Reales'!G123)</f>
        <v>0</v>
      </c>
      <c r="H257" s="52">
        <f>SUM('Egresos Reales'!H123)</f>
        <v>0</v>
      </c>
      <c r="I257" s="52">
        <f>SUM('Egresos Reales'!I123)</f>
        <v>0</v>
      </c>
      <c r="J257" s="52">
        <f>SUM('Egresos Reales'!J123)</f>
        <v>0</v>
      </c>
      <c r="K257" s="52">
        <f t="shared" si="36"/>
        <v>0</v>
      </c>
      <c r="L257" s="30"/>
    </row>
    <row r="258" spans="1:12" ht="12.75">
      <c r="A258" s="48" t="s">
        <v>419</v>
      </c>
      <c r="B258" s="52">
        <f>SUM('Egresos Reales'!B124)</f>
        <v>0</v>
      </c>
      <c r="C258" s="52">
        <f>SUM('Egresos Reales'!C124)</f>
        <v>518286.02</v>
      </c>
      <c r="D258" s="52">
        <f>SUM('Egresos Reales'!D124)</f>
        <v>0</v>
      </c>
      <c r="E258" s="52">
        <f>SUM('Egresos Reales'!E124)</f>
        <v>0</v>
      </c>
      <c r="F258" s="52">
        <f>SUM('Egresos Reales'!F124)</f>
        <v>0</v>
      </c>
      <c r="G258" s="52">
        <f>SUM('Egresos Reales'!G124)</f>
        <v>0</v>
      </c>
      <c r="H258" s="52">
        <f>SUM('Egresos Reales'!H124)</f>
        <v>0</v>
      </c>
      <c r="I258" s="52">
        <f>SUM('Egresos Reales'!I124)</f>
        <v>0</v>
      </c>
      <c r="J258" s="52">
        <f>SUM('Egresos Reales'!J124)</f>
        <v>0</v>
      </c>
      <c r="K258" s="52">
        <f t="shared" si="36"/>
        <v>518286.02</v>
      </c>
      <c r="L258" s="30"/>
    </row>
    <row r="259" spans="1:12" ht="12.75">
      <c r="A259" s="48" t="s">
        <v>495</v>
      </c>
      <c r="B259" s="52">
        <f>SUM('Egresos Reales'!B125)</f>
        <v>0</v>
      </c>
      <c r="C259" s="52">
        <f>SUM('Egresos Reales'!C125)</f>
        <v>0</v>
      </c>
      <c r="D259" s="52">
        <f>SUM('Egresos Reales'!D125)</f>
        <v>0</v>
      </c>
      <c r="E259" s="52">
        <f>SUM('Egresos Reales'!E125)</f>
        <v>0</v>
      </c>
      <c r="F259" s="52">
        <f>SUM('Egresos Reales'!F125)</f>
        <v>0</v>
      </c>
      <c r="G259" s="52">
        <f>SUM('Egresos Reales'!G125)</f>
        <v>0</v>
      </c>
      <c r="H259" s="52">
        <f>SUM('Egresos Reales'!H125)</f>
        <v>0</v>
      </c>
      <c r="I259" s="52">
        <f>SUM('Egresos Reales'!I125)</f>
        <v>602330.14</v>
      </c>
      <c r="J259" s="52">
        <f>SUM('Egresos Reales'!J125)</f>
        <v>445270.82</v>
      </c>
      <c r="K259" s="52">
        <f>SUM(B259:J259)</f>
        <v>1047600.96</v>
      </c>
      <c r="L259" s="30"/>
    </row>
    <row r="260" spans="1:12" ht="12.75" hidden="1">
      <c r="A260" s="8" t="s">
        <v>422</v>
      </c>
      <c r="B260" s="52">
        <f>SUM('Egresos Reales'!B126)</f>
        <v>0</v>
      </c>
      <c r="C260" s="52">
        <f>SUM('Egresos Reales'!C126)</f>
        <v>0</v>
      </c>
      <c r="D260" s="52">
        <f>SUM('Egresos Reales'!D126)</f>
        <v>0</v>
      </c>
      <c r="E260" s="52">
        <f>SUM('Egresos Reales'!E126)</f>
        <v>0</v>
      </c>
      <c r="F260" s="52">
        <f>SUM('Egresos Reales'!F126)</f>
        <v>0</v>
      </c>
      <c r="G260" s="52">
        <f>SUM('Egresos Reales'!G126)</f>
        <v>0</v>
      </c>
      <c r="H260" s="52">
        <f>SUM('Egresos Reales'!H126)</f>
        <v>0</v>
      </c>
      <c r="I260" s="52">
        <f>SUM('Egresos Reales'!I126)</f>
        <v>0</v>
      </c>
      <c r="J260" s="52">
        <f>SUM('Egresos Reales'!J126)</f>
        <v>0</v>
      </c>
      <c r="K260" s="52">
        <f t="shared" si="36"/>
        <v>0</v>
      </c>
      <c r="L260" s="30"/>
    </row>
    <row r="261" spans="1:12" ht="12.75" hidden="1">
      <c r="A261" s="48" t="s">
        <v>363</v>
      </c>
      <c r="B261" s="52">
        <f>SUM('Egresos Reales'!B127)</f>
        <v>0</v>
      </c>
      <c r="C261" s="52">
        <f>SUM('Egresos Reales'!C127)</f>
        <v>0</v>
      </c>
      <c r="D261" s="52">
        <f>SUM('Egresos Reales'!D127)</f>
        <v>0</v>
      </c>
      <c r="E261" s="52">
        <f>SUM('Egresos Reales'!E127)</f>
        <v>0</v>
      </c>
      <c r="F261" s="52">
        <f>SUM('Egresos Reales'!F127)</f>
        <v>0</v>
      </c>
      <c r="G261" s="52">
        <f>SUM('Egresos Reales'!G127)</f>
        <v>0</v>
      </c>
      <c r="H261" s="52">
        <f>SUM('Egresos Reales'!H127)</f>
        <v>0</v>
      </c>
      <c r="I261" s="52">
        <f>SUM('Egresos Reales'!I127)</f>
        <v>0</v>
      </c>
      <c r="J261" s="52">
        <f>SUM('Egresos Reales'!J127)</f>
        <v>0</v>
      </c>
      <c r="K261" s="52">
        <f t="shared" si="36"/>
        <v>0</v>
      </c>
      <c r="L261" s="30"/>
    </row>
    <row r="262" spans="1:12" ht="12.75" hidden="1">
      <c r="A262" s="48" t="s">
        <v>457</v>
      </c>
      <c r="B262" s="52">
        <f>SUM('Egresos Reales'!B128)</f>
        <v>0</v>
      </c>
      <c r="C262" s="52">
        <f>SUM('Egresos Reales'!C128)</f>
        <v>0</v>
      </c>
      <c r="D262" s="52">
        <f>SUM('Egresos Reales'!D128)</f>
        <v>0</v>
      </c>
      <c r="E262" s="52">
        <f>SUM('Egresos Reales'!E128)</f>
        <v>0</v>
      </c>
      <c r="F262" s="52">
        <f>SUM('Egresos Reales'!F128)</f>
        <v>0</v>
      </c>
      <c r="G262" s="52">
        <f>SUM('Egresos Reales'!G128)</f>
        <v>0</v>
      </c>
      <c r="H262" s="52">
        <f>SUM('Egresos Reales'!H128)</f>
        <v>0</v>
      </c>
      <c r="I262" s="52">
        <f>SUM('Egresos Reales'!I128)</f>
        <v>0</v>
      </c>
      <c r="J262" s="52">
        <f>SUM('Egresos Reales'!J128)</f>
        <v>0</v>
      </c>
      <c r="K262" s="52">
        <f t="shared" si="36"/>
        <v>0</v>
      </c>
      <c r="L262" s="30"/>
    </row>
    <row r="263" spans="1:12" ht="12.75">
      <c r="A263" s="8" t="s">
        <v>420</v>
      </c>
      <c r="B263" s="52">
        <f>SUM('Egresos Reales'!B129)</f>
        <v>0</v>
      </c>
      <c r="C263" s="52">
        <f>SUM('Egresos Reales'!C129)</f>
        <v>0</v>
      </c>
      <c r="D263" s="52">
        <f>SUM('Egresos Reales'!D129)</f>
        <v>0</v>
      </c>
      <c r="E263" s="52">
        <f>SUM('Egresos Reales'!E129)</f>
        <v>0</v>
      </c>
      <c r="F263" s="52">
        <f>SUM('Egresos Reales'!F129)</f>
        <v>0</v>
      </c>
      <c r="G263" s="52">
        <f>SUM('Egresos Reales'!G129)</f>
        <v>0</v>
      </c>
      <c r="H263" s="52">
        <f>SUM('Egresos Reales'!H129)</f>
        <v>0</v>
      </c>
      <c r="I263" s="52">
        <f>SUM('Egresos Reales'!I129)</f>
        <v>0</v>
      </c>
      <c r="J263" s="52">
        <f>SUM('Egresos Reales'!J129)</f>
        <v>0</v>
      </c>
      <c r="K263" s="52">
        <f t="shared" si="36"/>
        <v>0</v>
      </c>
      <c r="L263" s="30"/>
    </row>
    <row r="264" spans="1:12" ht="12.75">
      <c r="A264" s="8" t="s">
        <v>435</v>
      </c>
      <c r="B264" s="52">
        <f>SUM('Egresos Reales'!B130)</f>
        <v>0</v>
      </c>
      <c r="C264" s="52">
        <f>SUM('Egresos Reales'!C130)</f>
        <v>1849426.43</v>
      </c>
      <c r="D264" s="52">
        <f>SUM('Egresos Reales'!D130)</f>
        <v>1485891.29</v>
      </c>
      <c r="E264" s="52">
        <f>SUM('Egresos Reales'!E130)</f>
        <v>948783.22</v>
      </c>
      <c r="F264" s="52">
        <f>SUM('Egresos Reales'!F130)</f>
        <v>5416296.95</v>
      </c>
      <c r="G264" s="52">
        <f>SUM('Egresos Reales'!G130)</f>
        <v>1476280.29</v>
      </c>
      <c r="H264" s="52">
        <f>SUM('Egresos Reales'!H130)</f>
        <v>0</v>
      </c>
      <c r="I264" s="52">
        <f>SUM('Egresos Reales'!I130)</f>
        <v>0</v>
      </c>
      <c r="J264" s="52">
        <f>SUM('Egresos Reales'!J130)</f>
        <v>0</v>
      </c>
      <c r="K264" s="52">
        <f t="shared" si="36"/>
        <v>11176678.18</v>
      </c>
      <c r="L264" s="30"/>
    </row>
    <row r="265" spans="1:12" ht="12.75">
      <c r="A265" s="8" t="s">
        <v>328</v>
      </c>
      <c r="B265" s="52">
        <f>SUM('Egresos Reales'!B131)</f>
        <v>0</v>
      </c>
      <c r="C265" s="52">
        <f>SUM('Egresos Reales'!C131)</f>
        <v>1727050.62</v>
      </c>
      <c r="D265" s="52">
        <f>SUM('Egresos Reales'!D131)</f>
        <v>1960658.08</v>
      </c>
      <c r="E265" s="52">
        <f>SUM('Egresos Reales'!E131)</f>
        <v>91234.82</v>
      </c>
      <c r="F265" s="52">
        <f>SUM('Egresos Reales'!F131)</f>
        <v>2198250.45</v>
      </c>
      <c r="G265" s="52">
        <f>SUM('Egresos Reales'!G131)</f>
        <v>0</v>
      </c>
      <c r="H265" s="52">
        <f>SUM('Egresos Reales'!H131)</f>
        <v>0</v>
      </c>
      <c r="I265" s="52">
        <f>SUM('Egresos Reales'!I131)</f>
        <v>0</v>
      </c>
      <c r="J265" s="52">
        <f>SUM('Egresos Reales'!J131)</f>
        <v>0</v>
      </c>
      <c r="K265" s="52">
        <f t="shared" si="36"/>
        <v>5977193.970000001</v>
      </c>
      <c r="L265" s="30"/>
    </row>
    <row r="266" spans="1:12" ht="12.75">
      <c r="A266" s="8" t="s">
        <v>423</v>
      </c>
      <c r="B266" s="52">
        <f>SUM('Egresos Reales'!B132)</f>
        <v>0</v>
      </c>
      <c r="C266" s="52">
        <f>SUM('Egresos Reales'!C132)</f>
        <v>0</v>
      </c>
      <c r="D266" s="52">
        <f>SUM('Egresos Reales'!D132)</f>
        <v>0</v>
      </c>
      <c r="E266" s="52">
        <f>SUM('Egresos Reales'!E132)</f>
        <v>0</v>
      </c>
      <c r="F266" s="52">
        <f>SUM('Egresos Reales'!F132)</f>
        <v>0</v>
      </c>
      <c r="G266" s="52">
        <f>SUM('Egresos Reales'!G132)</f>
        <v>0</v>
      </c>
      <c r="H266" s="52">
        <f>SUM('Egresos Reales'!H132)</f>
        <v>0</v>
      </c>
      <c r="I266" s="52">
        <f>SUM('Egresos Reales'!I132)</f>
        <v>0</v>
      </c>
      <c r="J266" s="52">
        <f>SUM('Egresos Reales'!J132)</f>
        <v>0</v>
      </c>
      <c r="K266" s="52">
        <f t="shared" si="36"/>
        <v>0</v>
      </c>
      <c r="L266" s="30"/>
    </row>
    <row r="267" spans="1:12" ht="12.75">
      <c r="A267" s="18" t="s">
        <v>493</v>
      </c>
      <c r="B267" s="52">
        <f>SUM('Egresos Reales'!B133)</f>
        <v>0</v>
      </c>
      <c r="C267" s="52">
        <f>SUM('Egresos Reales'!C133)</f>
        <v>0</v>
      </c>
      <c r="D267" s="52">
        <f>SUM('Egresos Reales'!D133)</f>
        <v>0</v>
      </c>
      <c r="E267" s="52">
        <f>SUM('Egresos Reales'!E133)</f>
        <v>0</v>
      </c>
      <c r="F267" s="52">
        <f>SUM('Egresos Reales'!F133)</f>
        <v>0</v>
      </c>
      <c r="G267" s="52">
        <f>SUM('Egresos Reales'!G133)</f>
        <v>0</v>
      </c>
      <c r="H267" s="52">
        <f>SUM('Egresos Reales'!H133)</f>
        <v>0</v>
      </c>
      <c r="I267" s="52">
        <f>SUM('Egresos Reales'!I133)</f>
        <v>0</v>
      </c>
      <c r="J267" s="52">
        <f>SUM('Egresos Reales'!J133)</f>
        <v>678364.41</v>
      </c>
      <c r="K267" s="52">
        <f>SUM(B267:J267)</f>
        <v>678364.41</v>
      </c>
      <c r="L267" s="30"/>
    </row>
    <row r="268" spans="1:12" ht="12.75">
      <c r="A268" s="8" t="s">
        <v>462</v>
      </c>
      <c r="B268" s="52">
        <f>SUM('Egresos Reales'!B134)</f>
        <v>0</v>
      </c>
      <c r="C268" s="52">
        <f>SUM('Egresos Reales'!C134)</f>
        <v>0</v>
      </c>
      <c r="D268" s="52">
        <f>SUM('Egresos Reales'!D134)</f>
        <v>701338.56</v>
      </c>
      <c r="E268" s="52">
        <f>SUM('Egresos Reales'!E134)</f>
        <v>364678.2</v>
      </c>
      <c r="F268" s="52">
        <f>SUM('Egresos Reales'!F134)</f>
        <v>0</v>
      </c>
      <c r="G268" s="52">
        <f>SUM('Egresos Reales'!G134)</f>
        <v>0</v>
      </c>
      <c r="H268" s="52">
        <f>SUM('Egresos Reales'!H134)</f>
        <v>0</v>
      </c>
      <c r="I268" s="52">
        <f>SUM('Egresos Reales'!I134)</f>
        <v>0</v>
      </c>
      <c r="J268" s="52">
        <f>SUM('Egresos Reales'!J134)</f>
        <v>1644863.86</v>
      </c>
      <c r="K268" s="52">
        <f t="shared" si="36"/>
        <v>2710880.62</v>
      </c>
      <c r="L268" s="30"/>
    </row>
    <row r="269" spans="1:12" ht="12.75">
      <c r="A269" s="54" t="s">
        <v>198</v>
      </c>
      <c r="B269" s="53">
        <f>SUM(B232:B268)</f>
        <v>15324722.71</v>
      </c>
      <c r="C269" s="53">
        <f aca="true" t="shared" si="37" ref="C269:K269">SUM(C232:C268)</f>
        <v>4808300.83</v>
      </c>
      <c r="D269" s="53">
        <f t="shared" si="37"/>
        <v>7478892.15</v>
      </c>
      <c r="E269" s="53">
        <f t="shared" si="37"/>
        <v>2757570.57</v>
      </c>
      <c r="F269" s="53">
        <f t="shared" si="37"/>
        <v>16350809.439999998</v>
      </c>
      <c r="G269" s="53">
        <f t="shared" si="37"/>
        <v>7546432.04</v>
      </c>
      <c r="H269" s="53">
        <f t="shared" si="37"/>
        <v>2729746.35</v>
      </c>
      <c r="I269" s="53">
        <f t="shared" si="37"/>
        <v>3089533.9599999995</v>
      </c>
      <c r="J269" s="53">
        <f t="shared" si="37"/>
        <v>23628807.030000005</v>
      </c>
      <c r="K269" s="53">
        <f t="shared" si="37"/>
        <v>83714815.08000001</v>
      </c>
      <c r="L269" s="30"/>
    </row>
    <row r="270" spans="1:11" ht="12.75">
      <c r="A270" s="45"/>
      <c r="B270" s="52"/>
      <c r="C270" s="52"/>
      <c r="D270" s="52"/>
      <c r="E270" s="52"/>
      <c r="F270" s="52"/>
      <c r="G270" s="52"/>
      <c r="H270" s="52"/>
      <c r="I270" s="52"/>
      <c r="J270" s="52"/>
      <c r="K270" s="52"/>
    </row>
    <row r="271" spans="1:13" ht="12.75">
      <c r="A271" s="56" t="s">
        <v>125</v>
      </c>
      <c r="B271" s="53">
        <f>SUM(B269+B230+B223+B190+B177+B171+B167+B158+B149+B141)</f>
        <v>66591393.599999994</v>
      </c>
      <c r="C271" s="53">
        <f aca="true" t="shared" si="38" ref="C271:K271">SUM(C269+C230+C223+C190+C177+C171+C167+C158+C149+C141)</f>
        <v>88853597.99000001</v>
      </c>
      <c r="D271" s="53">
        <f t="shared" si="38"/>
        <v>76722325.74000001</v>
      </c>
      <c r="E271" s="53">
        <f t="shared" si="38"/>
        <v>50619273.730000004</v>
      </c>
      <c r="F271" s="53">
        <f t="shared" si="38"/>
        <v>75244248.88999999</v>
      </c>
      <c r="G271" s="53">
        <f t="shared" si="38"/>
        <v>71782995.92</v>
      </c>
      <c r="H271" s="53">
        <f t="shared" si="38"/>
        <v>88236080.28</v>
      </c>
      <c r="I271" s="53">
        <f t="shared" si="38"/>
        <v>61426773.74</v>
      </c>
      <c r="J271" s="53">
        <f t="shared" si="38"/>
        <v>100633606.47999999</v>
      </c>
      <c r="K271" s="53">
        <f t="shared" si="38"/>
        <v>680110296.37</v>
      </c>
      <c r="L271" s="30"/>
      <c r="M271" s="30"/>
    </row>
    <row r="272" spans="1:11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ht="12.75">
      <c r="A273" s="40" t="s">
        <v>180</v>
      </c>
      <c r="B273" s="41">
        <f aca="true" t="shared" si="39" ref="B273:K273">SUM(B7+B132-B271)</f>
        <v>95746689.04000002</v>
      </c>
      <c r="C273" s="41">
        <f t="shared" si="39"/>
        <v>88666739.91000003</v>
      </c>
      <c r="D273" s="41">
        <f t="shared" si="39"/>
        <v>80599926</v>
      </c>
      <c r="E273" s="41">
        <f t="shared" si="39"/>
        <v>75649195.54</v>
      </c>
      <c r="F273" s="41">
        <f t="shared" si="39"/>
        <v>66221854.150000036</v>
      </c>
      <c r="G273" s="41">
        <f t="shared" si="39"/>
        <v>60278577.120000035</v>
      </c>
      <c r="H273" s="41">
        <f t="shared" si="39"/>
        <v>28891039.330000028</v>
      </c>
      <c r="I273" s="41">
        <f t="shared" si="39"/>
        <v>57266570.49000003</v>
      </c>
      <c r="J273" s="41">
        <f t="shared" si="39"/>
        <v>11871549.030000031</v>
      </c>
      <c r="K273" s="41">
        <f t="shared" si="39"/>
        <v>11871549.03000009</v>
      </c>
    </row>
    <row r="276" ht="15.75">
      <c r="A276" s="93"/>
    </row>
  </sheetData>
  <sheetProtection/>
  <mergeCells count="3">
    <mergeCell ref="A2:K2"/>
    <mergeCell ref="A3:K3"/>
    <mergeCell ref="A1:K1"/>
  </mergeCells>
  <printOptions horizontalCentered="1"/>
  <pageMargins left="0" right="0" top="0.16" bottom="0.19" header="0" footer="0"/>
  <pageSetup firstPageNumber="40" useFirstPageNumber="1" fitToHeight="3" horizontalDpi="300" verticalDpi="300" orientation="landscape" scale="54" r:id="rId1"/>
  <rowBreaks count="3" manualBreakCount="3">
    <brk id="60" max="255" man="1"/>
    <brk id="135" max="255" man="1"/>
    <brk id="19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C28" sqref="C28"/>
    </sheetView>
  </sheetViews>
  <sheetFormatPr defaultColWidth="11.421875" defaultRowHeight="12.75"/>
  <cols>
    <col min="1" max="1" width="37.00390625" style="0" bestFit="1" customWidth="1"/>
    <col min="2" max="5" width="14.421875" style="0" customWidth="1"/>
    <col min="6" max="6" width="15.00390625" style="0" bestFit="1" customWidth="1"/>
    <col min="7" max="7" width="14.00390625" style="0" bestFit="1" customWidth="1"/>
    <col min="8" max="8" width="14.8515625" style="0" bestFit="1" customWidth="1"/>
    <col min="9" max="9" width="14.00390625" style="0" bestFit="1" customWidth="1"/>
  </cols>
  <sheetData>
    <row r="1" spans="1:9" ht="15.75">
      <c r="A1" s="243" t="s">
        <v>315</v>
      </c>
      <c r="B1" s="243"/>
      <c r="C1" s="243"/>
      <c r="D1" s="243"/>
      <c r="E1" s="243"/>
      <c r="F1" s="243"/>
      <c r="G1" s="243"/>
      <c r="H1" s="243"/>
      <c r="I1" s="243"/>
    </row>
    <row r="2" spans="1:9" ht="12.75">
      <c r="A2" s="242" t="s">
        <v>489</v>
      </c>
      <c r="B2" s="242"/>
      <c r="C2" s="242"/>
      <c r="D2" s="242"/>
      <c r="E2" s="242"/>
      <c r="F2" s="242"/>
      <c r="G2" s="242"/>
      <c r="H2" s="242"/>
      <c r="I2" s="242"/>
    </row>
    <row r="3" spans="1:9" ht="12.75">
      <c r="A3" s="242" t="s">
        <v>39</v>
      </c>
      <c r="B3" s="242"/>
      <c r="C3" s="242"/>
      <c r="D3" s="242"/>
      <c r="E3" s="242"/>
      <c r="F3" s="242"/>
      <c r="G3" s="242"/>
      <c r="H3" s="242"/>
      <c r="I3" s="242"/>
    </row>
    <row r="4" ht="13.5" thickBot="1"/>
    <row r="5" spans="1:9" ht="13.5" thickBot="1">
      <c r="A5" s="208"/>
      <c r="B5" s="244" t="s">
        <v>491</v>
      </c>
      <c r="C5" s="244"/>
      <c r="D5" s="244"/>
      <c r="E5" s="245"/>
      <c r="F5" s="246" t="s">
        <v>490</v>
      </c>
      <c r="G5" s="244"/>
      <c r="H5" s="244"/>
      <c r="I5" s="245"/>
    </row>
    <row r="6" spans="1:9" ht="13.5" thickBot="1">
      <c r="A6" s="209" t="s">
        <v>0</v>
      </c>
      <c r="B6" s="244" t="s">
        <v>185</v>
      </c>
      <c r="C6" s="245"/>
      <c r="D6" s="3" t="s">
        <v>37</v>
      </c>
      <c r="E6" s="3" t="s">
        <v>38</v>
      </c>
      <c r="F6" s="246" t="s">
        <v>185</v>
      </c>
      <c r="G6" s="245"/>
      <c r="H6" s="3" t="s">
        <v>37</v>
      </c>
      <c r="I6" s="3" t="s">
        <v>38</v>
      </c>
    </row>
    <row r="7" spans="1:9" ht="13.5" thickBot="1">
      <c r="A7" s="2"/>
      <c r="B7" s="4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7"/>
      <c r="B9" s="13"/>
      <c r="C9" s="7"/>
      <c r="D9" s="14"/>
      <c r="E9" s="7"/>
      <c r="F9" s="105"/>
      <c r="G9" s="22"/>
      <c r="H9" s="22"/>
      <c r="I9" s="22"/>
    </row>
    <row r="10" spans="1:9" ht="12.75">
      <c r="A10" s="8" t="s">
        <v>24</v>
      </c>
      <c r="B10" s="214">
        <v>7238915</v>
      </c>
      <c r="C10" s="215">
        <v>7765307</v>
      </c>
      <c r="D10" s="216">
        <v>7200000</v>
      </c>
      <c r="E10" s="215">
        <v>565307</v>
      </c>
      <c r="F10" s="115">
        <v>78536732</v>
      </c>
      <c r="G10" s="90">
        <f>SUM('Ingresos Reales'!K8)</f>
        <v>89479192</v>
      </c>
      <c r="H10" s="23">
        <f>SUM('Presupuesto Ingresos'!K8)</f>
        <v>81400000</v>
      </c>
      <c r="I10" s="90">
        <f>SUM(G10-H10)</f>
        <v>8079192</v>
      </c>
    </row>
    <row r="11" spans="1:9" ht="12.75">
      <c r="A11" s="8"/>
      <c r="B11" s="214"/>
      <c r="C11" s="215"/>
      <c r="D11" s="216"/>
      <c r="E11" s="215"/>
      <c r="F11" s="115"/>
      <c r="G11" s="23"/>
      <c r="H11" s="23"/>
      <c r="I11" s="23"/>
    </row>
    <row r="12" spans="1:9" ht="12.75">
      <c r="A12" s="8" t="s">
        <v>147</v>
      </c>
      <c r="B12" s="214">
        <v>20966140.61</v>
      </c>
      <c r="C12" s="215">
        <v>22302345.84</v>
      </c>
      <c r="D12" s="216">
        <v>20616000</v>
      </c>
      <c r="E12" s="215">
        <v>1686345.8399999999</v>
      </c>
      <c r="F12" s="115">
        <v>59669953.11999999</v>
      </c>
      <c r="G12" s="90">
        <f>SUM('Ingresos Reales'!K9)</f>
        <v>65267011.06</v>
      </c>
      <c r="H12" s="23">
        <f>SUM('Presupuesto Ingresos'!K9)</f>
        <v>61848000</v>
      </c>
      <c r="I12" s="90">
        <f>SUM(G12-H12)</f>
        <v>3419011.0600000024</v>
      </c>
    </row>
    <row r="13" spans="1:9" ht="12.75">
      <c r="A13" s="8"/>
      <c r="B13" s="214"/>
      <c r="C13" s="215"/>
      <c r="D13" s="216"/>
      <c r="E13" s="215"/>
      <c r="F13" s="115"/>
      <c r="G13" s="23"/>
      <c r="H13" s="23"/>
      <c r="I13" s="23"/>
    </row>
    <row r="14" spans="1:9" ht="12.75">
      <c r="A14" s="8" t="s">
        <v>148</v>
      </c>
      <c r="B14" s="214">
        <v>57910</v>
      </c>
      <c r="C14" s="215">
        <v>27941.7</v>
      </c>
      <c r="D14" s="216">
        <v>55000</v>
      </c>
      <c r="E14" s="215">
        <v>-27058.3</v>
      </c>
      <c r="F14" s="115">
        <v>149293.25</v>
      </c>
      <c r="G14" s="90">
        <f>SUM('Ingresos Reales'!K10)</f>
        <v>60510.7</v>
      </c>
      <c r="H14" s="23">
        <f>SUM('Presupuesto Ingresos'!K10)</f>
        <v>205000</v>
      </c>
      <c r="I14" s="90">
        <f>SUM(G14-H14)</f>
        <v>-144489.3</v>
      </c>
    </row>
    <row r="15" spans="1:9" ht="12.75">
      <c r="A15" s="8"/>
      <c r="B15" s="214"/>
      <c r="C15" s="215"/>
      <c r="D15" s="216"/>
      <c r="E15" s="215"/>
      <c r="F15" s="115"/>
      <c r="G15" s="90"/>
      <c r="H15" s="23"/>
      <c r="I15" s="90"/>
    </row>
    <row r="16" spans="1:9" ht="12.75">
      <c r="A16" s="8" t="s">
        <v>149</v>
      </c>
      <c r="B16" s="214">
        <v>0</v>
      </c>
      <c r="C16" s="215">
        <v>0</v>
      </c>
      <c r="D16" s="216">
        <v>0</v>
      </c>
      <c r="E16" s="215">
        <v>0</v>
      </c>
      <c r="F16" s="115">
        <v>0</v>
      </c>
      <c r="G16" s="90">
        <f>SUM('Ingresos Reales'!K11)</f>
        <v>0</v>
      </c>
      <c r="H16" s="23">
        <f>SUM('Presupuesto Ingresos'!K11)</f>
        <v>0</v>
      </c>
      <c r="I16" s="90">
        <f>SUM(G16-H16)</f>
        <v>0</v>
      </c>
    </row>
    <row r="17" spans="1:9" ht="12.75">
      <c r="A17" s="8"/>
      <c r="B17" s="214"/>
      <c r="C17" s="215"/>
      <c r="D17" s="216"/>
      <c r="E17" s="215"/>
      <c r="G17" s="23"/>
      <c r="H17" s="23"/>
      <c r="I17" s="23"/>
    </row>
    <row r="18" spans="1:9" ht="12.75">
      <c r="A18" s="8" t="s">
        <v>150</v>
      </c>
      <c r="B18" s="214">
        <v>0</v>
      </c>
      <c r="C18" s="215">
        <v>0</v>
      </c>
      <c r="D18" s="216">
        <v>0</v>
      </c>
      <c r="E18" s="215">
        <v>0</v>
      </c>
      <c r="F18" s="115">
        <v>0</v>
      </c>
      <c r="G18" s="90">
        <f>SUM('Ingresos Reales'!K12)</f>
        <v>0</v>
      </c>
      <c r="H18" s="23">
        <f>SUM('Presupuesto Ingresos'!K12)</f>
        <v>0</v>
      </c>
      <c r="I18" s="90">
        <f>SUM(G18-H18)</f>
        <v>0</v>
      </c>
    </row>
    <row r="19" spans="1:9" ht="12.75">
      <c r="A19" s="8"/>
      <c r="B19" s="214"/>
      <c r="C19" s="215"/>
      <c r="D19" s="216"/>
      <c r="E19" s="215"/>
      <c r="F19" s="115"/>
      <c r="G19" s="90"/>
      <c r="H19" s="23"/>
      <c r="I19" s="90"/>
    </row>
    <row r="20" spans="1:9" ht="12.75">
      <c r="A20" s="8" t="s">
        <v>127</v>
      </c>
      <c r="B20" s="214">
        <v>0</v>
      </c>
      <c r="C20" s="215">
        <v>0</v>
      </c>
      <c r="D20" s="216">
        <v>0</v>
      </c>
      <c r="E20" s="215">
        <v>0</v>
      </c>
      <c r="F20" s="115">
        <v>0</v>
      </c>
      <c r="G20" s="90">
        <f>SUM('Ingresos Reales'!K13)</f>
        <v>0</v>
      </c>
      <c r="H20" s="23">
        <f>SUM('Presupuesto Ingresos'!K13)</f>
        <v>0</v>
      </c>
      <c r="I20" s="90">
        <f>SUM(G20-H20)</f>
        <v>0</v>
      </c>
    </row>
    <row r="21" spans="1:9" ht="12.75">
      <c r="A21" s="9"/>
      <c r="B21" s="217"/>
      <c r="C21" s="218"/>
      <c r="D21" s="219"/>
      <c r="E21" s="218"/>
      <c r="F21" s="112"/>
      <c r="G21" s="24"/>
      <c r="H21" s="24"/>
      <c r="I21" s="24"/>
    </row>
    <row r="22" spans="2:5" ht="12.75">
      <c r="B22" s="220"/>
      <c r="C22" s="220"/>
      <c r="D22" s="220"/>
      <c r="E22" s="220"/>
    </row>
    <row r="23" spans="1:9" ht="12.75">
      <c r="A23" s="5" t="s">
        <v>4</v>
      </c>
      <c r="B23" s="221">
        <v>28262965.61</v>
      </c>
      <c r="C23" s="221">
        <v>30095594.54</v>
      </c>
      <c r="D23" s="221">
        <v>27871000</v>
      </c>
      <c r="E23" s="221">
        <v>2224594.54</v>
      </c>
      <c r="F23" s="6">
        <f>SUM(F10:F21)</f>
        <v>138355978.37</v>
      </c>
      <c r="G23" s="6">
        <f>SUM(G10:G21)</f>
        <v>154806713.76</v>
      </c>
      <c r="H23" s="6">
        <f>SUM(H10:H21)</f>
        <v>143453000</v>
      </c>
      <c r="I23" s="6">
        <f>SUM(I10:I21)</f>
        <v>11353713.760000002</v>
      </c>
    </row>
  </sheetData>
  <sheetProtection/>
  <mergeCells count="7">
    <mergeCell ref="A1:I1"/>
    <mergeCell ref="B5:E5"/>
    <mergeCell ref="F5:I5"/>
    <mergeCell ref="B6:C6"/>
    <mergeCell ref="F6:G6"/>
    <mergeCell ref="A2:I2"/>
    <mergeCell ref="A3:I3"/>
  </mergeCells>
  <printOptions horizontalCentered="1"/>
  <pageMargins left="0.26" right="0.16" top="0.31" bottom="0.17" header="0" footer="0"/>
  <pageSetup horizontalDpi="600" verticalDpi="600" orientation="landscape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8">
      <selection activeCell="G31" sqref="G31"/>
    </sheetView>
  </sheetViews>
  <sheetFormatPr defaultColWidth="11.421875" defaultRowHeight="12.75"/>
  <cols>
    <col min="1" max="1" width="37.00390625" style="0" bestFit="1" customWidth="1"/>
    <col min="2" max="5" width="14.28125" style="0" customWidth="1"/>
    <col min="6" max="6" width="16.140625" style="0" customWidth="1"/>
    <col min="7" max="7" width="15.00390625" style="0" customWidth="1"/>
    <col min="8" max="8" width="14.8515625" style="0" bestFit="1" customWidth="1"/>
    <col min="9" max="9" width="16.00390625" style="0" customWidth="1"/>
  </cols>
  <sheetData>
    <row r="1" spans="1:9" ht="15.75">
      <c r="A1" s="243" t="s">
        <v>315</v>
      </c>
      <c r="B1" s="243"/>
      <c r="C1" s="243"/>
      <c r="D1" s="243"/>
      <c r="E1" s="243"/>
      <c r="F1" s="243"/>
      <c r="G1" s="243"/>
      <c r="H1" s="243"/>
      <c r="I1" s="243"/>
    </row>
    <row r="2" spans="1:9" ht="12.75">
      <c r="A2" s="242" t="s">
        <v>489</v>
      </c>
      <c r="B2" s="242"/>
      <c r="C2" s="242"/>
      <c r="D2" s="242"/>
      <c r="E2" s="242"/>
      <c r="F2" s="242"/>
      <c r="G2" s="242"/>
      <c r="H2" s="242"/>
      <c r="I2" s="242"/>
    </row>
    <row r="3" spans="1:9" ht="12.75">
      <c r="A3" s="242" t="s">
        <v>304</v>
      </c>
      <c r="B3" s="242"/>
      <c r="C3" s="242"/>
      <c r="D3" s="242"/>
      <c r="E3" s="242"/>
      <c r="F3" s="242"/>
      <c r="G3" s="242"/>
      <c r="H3" s="242"/>
      <c r="I3" s="242"/>
    </row>
    <row r="4" ht="13.5" thickBot="1"/>
    <row r="5" spans="1:9" ht="13.5" thickBot="1">
      <c r="A5" s="208"/>
      <c r="B5" s="244" t="s">
        <v>491</v>
      </c>
      <c r="C5" s="244"/>
      <c r="D5" s="244"/>
      <c r="E5" s="245"/>
      <c r="F5" s="246" t="s">
        <v>490</v>
      </c>
      <c r="G5" s="244"/>
      <c r="H5" s="244"/>
      <c r="I5" s="245"/>
    </row>
    <row r="6" spans="1:9" ht="13.5" thickBot="1">
      <c r="A6" s="209" t="s">
        <v>0</v>
      </c>
      <c r="B6" s="244" t="s">
        <v>185</v>
      </c>
      <c r="C6" s="245"/>
      <c r="D6" s="3" t="s">
        <v>37</v>
      </c>
      <c r="E6" s="3" t="s">
        <v>38</v>
      </c>
      <c r="F6" s="246" t="s">
        <v>185</v>
      </c>
      <c r="G6" s="245"/>
      <c r="H6" s="3" t="s">
        <v>37</v>
      </c>
      <c r="I6" s="3" t="s">
        <v>38</v>
      </c>
    </row>
    <row r="7" spans="1:9" ht="13.5" thickBot="1">
      <c r="A7" s="2"/>
      <c r="B7" s="4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7"/>
      <c r="B9" s="7"/>
      <c r="C9" s="7"/>
      <c r="D9" s="7"/>
      <c r="E9" s="7"/>
      <c r="F9" s="22"/>
      <c r="G9" s="22"/>
      <c r="H9" s="22"/>
      <c r="I9" s="22"/>
    </row>
    <row r="10" spans="1:9" ht="12.75">
      <c r="A10" s="8" t="s">
        <v>151</v>
      </c>
      <c r="B10" s="11">
        <v>0</v>
      </c>
      <c r="C10" s="11">
        <v>0</v>
      </c>
      <c r="D10" s="11">
        <v>0</v>
      </c>
      <c r="E10" s="11">
        <v>0</v>
      </c>
      <c r="F10" s="23">
        <v>0</v>
      </c>
      <c r="G10" s="90">
        <f>SUM('Ingresos Reales'!K16)</f>
        <v>0</v>
      </c>
      <c r="H10" s="23">
        <f>SUM('Presupuesto Ingresos'!K16)</f>
        <v>0</v>
      </c>
      <c r="I10" s="90">
        <f>SUM(G10-H10)</f>
        <v>0</v>
      </c>
    </row>
    <row r="11" spans="1:9" ht="12.75">
      <c r="A11" s="8"/>
      <c r="B11" s="11"/>
      <c r="C11" s="11"/>
      <c r="D11" s="11"/>
      <c r="E11" s="11"/>
      <c r="F11" s="23"/>
      <c r="G11" s="90"/>
      <c r="H11" s="23"/>
      <c r="I11" s="90"/>
    </row>
    <row r="12" spans="1:9" ht="12.75">
      <c r="A12" s="8" t="s">
        <v>152</v>
      </c>
      <c r="B12" s="11">
        <v>61540.44</v>
      </c>
      <c r="C12" s="11">
        <v>136234.9</v>
      </c>
      <c r="D12" s="11">
        <v>75000</v>
      </c>
      <c r="E12" s="11">
        <v>61234.899999999994</v>
      </c>
      <c r="F12" s="23">
        <v>391363.52</v>
      </c>
      <c r="G12" s="90">
        <f>SUM('Ingresos Reales'!K17)</f>
        <v>600106.65</v>
      </c>
      <c r="H12" s="23">
        <f>SUM('Presupuesto Ingresos'!K17)</f>
        <v>318000</v>
      </c>
      <c r="I12" s="90">
        <f>SUM(G12-H12)</f>
        <v>282106.65</v>
      </c>
    </row>
    <row r="13" spans="1:9" ht="12.75">
      <c r="A13" s="8"/>
      <c r="B13" s="11"/>
      <c r="C13" s="11"/>
      <c r="D13" s="11"/>
      <c r="E13" s="11"/>
      <c r="F13" s="23"/>
      <c r="G13" s="90"/>
      <c r="H13" s="23"/>
      <c r="I13" s="90"/>
    </row>
    <row r="14" spans="1:9" ht="12.75">
      <c r="A14" s="8" t="s">
        <v>153</v>
      </c>
      <c r="B14" s="11">
        <v>19816023.080000002</v>
      </c>
      <c r="C14" s="11">
        <v>5460659.86</v>
      </c>
      <c r="D14" s="11">
        <v>14700000</v>
      </c>
      <c r="E14" s="11">
        <v>-9239340.14</v>
      </c>
      <c r="F14" s="23">
        <v>43522883.02</v>
      </c>
      <c r="G14" s="90">
        <f>SUM('Ingresos Reales'!K18)</f>
        <v>20264017.369999997</v>
      </c>
      <c r="H14" s="23">
        <f>SUM('Presupuesto Ingresos'!K18)</f>
        <v>44100000</v>
      </c>
      <c r="I14" s="90">
        <f>SUM(G14-H14)</f>
        <v>-23835982.630000003</v>
      </c>
    </row>
    <row r="15" spans="1:9" ht="12.75">
      <c r="A15" s="8"/>
      <c r="B15" s="11"/>
      <c r="C15" s="11"/>
      <c r="D15" s="11"/>
      <c r="E15" s="11"/>
      <c r="F15" s="23"/>
      <c r="G15" s="90"/>
      <c r="H15" s="23"/>
      <c r="I15" s="90"/>
    </row>
    <row r="16" spans="1:9" ht="12.75">
      <c r="A16" s="8" t="s">
        <v>154</v>
      </c>
      <c r="B16" s="11">
        <v>87549</v>
      </c>
      <c r="C16" s="11">
        <v>318088</v>
      </c>
      <c r="D16" s="11">
        <v>89000</v>
      </c>
      <c r="E16" s="11">
        <v>229088</v>
      </c>
      <c r="F16" s="23">
        <v>571707.58</v>
      </c>
      <c r="G16" s="90">
        <f>SUM('Ingresos Reales'!K19)</f>
        <v>703043</v>
      </c>
      <c r="H16" s="23">
        <f>SUM('Presupuesto Ingresos'!K19)</f>
        <v>418500</v>
      </c>
      <c r="I16" s="90">
        <f>SUM(G16-H16)</f>
        <v>284543</v>
      </c>
    </row>
    <row r="17" spans="1:9" ht="12.75">
      <c r="A17" s="8"/>
      <c r="B17" s="11"/>
      <c r="C17" s="11"/>
      <c r="D17" s="11"/>
      <c r="E17" s="11"/>
      <c r="F17" s="23"/>
      <c r="G17" s="90"/>
      <c r="H17" s="23"/>
      <c r="I17" s="90"/>
    </row>
    <row r="18" spans="1:9" ht="12.75">
      <c r="A18" s="8" t="s">
        <v>155</v>
      </c>
      <c r="B18" s="11">
        <v>378205.31</v>
      </c>
      <c r="C18" s="11">
        <v>372733</v>
      </c>
      <c r="D18" s="11">
        <v>320000</v>
      </c>
      <c r="E18" s="11">
        <v>52733</v>
      </c>
      <c r="F18" s="23">
        <v>2832183.19</v>
      </c>
      <c r="G18" s="90">
        <f>SUM('Ingresos Reales'!K20)</f>
        <v>2848160.8599999994</v>
      </c>
      <c r="H18" s="23">
        <f>SUM('Presupuesto Ingresos'!K20)</f>
        <v>1884000</v>
      </c>
      <c r="I18" s="90">
        <f>SUM(G18-H18)</f>
        <v>964160.8599999994</v>
      </c>
    </row>
    <row r="19" spans="1:9" ht="12.75">
      <c r="A19" s="8"/>
      <c r="B19" s="11"/>
      <c r="C19" s="11"/>
      <c r="D19" s="11"/>
      <c r="E19" s="11"/>
      <c r="F19" s="23"/>
      <c r="G19" s="90"/>
      <c r="H19" s="23"/>
      <c r="I19" s="90"/>
    </row>
    <row r="20" spans="1:9" ht="12.75">
      <c r="A20" s="8" t="s">
        <v>156</v>
      </c>
      <c r="B20" s="11">
        <v>0</v>
      </c>
      <c r="C20" s="11">
        <v>0</v>
      </c>
      <c r="D20" s="11">
        <v>0</v>
      </c>
      <c r="E20" s="11">
        <v>0</v>
      </c>
      <c r="F20" s="23">
        <v>0</v>
      </c>
      <c r="G20" s="90">
        <f>SUM('Ingresos Reales'!K21)</f>
        <v>0</v>
      </c>
      <c r="H20" s="23">
        <f>SUM('Presupuesto Ingresos'!K21)</f>
        <v>0</v>
      </c>
      <c r="I20" s="90">
        <f>SUM(G20-H20)</f>
        <v>0</v>
      </c>
    </row>
    <row r="21" spans="1:9" ht="12.75">
      <c r="A21" s="8"/>
      <c r="B21" s="11"/>
      <c r="C21" s="11"/>
      <c r="D21" s="11"/>
      <c r="E21" s="11"/>
      <c r="F21" s="23"/>
      <c r="G21" s="90"/>
      <c r="H21" s="23"/>
      <c r="I21" s="90"/>
    </row>
    <row r="22" spans="1:9" ht="12.75">
      <c r="A22" s="8" t="s">
        <v>226</v>
      </c>
      <c r="B22" s="11">
        <v>564162.5</v>
      </c>
      <c r="C22" s="11">
        <v>513274.12</v>
      </c>
      <c r="D22" s="11">
        <v>716000</v>
      </c>
      <c r="E22" s="11">
        <v>-202725.88</v>
      </c>
      <c r="F22" s="23">
        <v>1860566.49</v>
      </c>
      <c r="G22" s="90">
        <f>SUM('Ingresos Reales'!K22)</f>
        <v>1803515</v>
      </c>
      <c r="H22" s="23">
        <f>SUM('Presupuesto Ingresos'!K22)</f>
        <v>2292500</v>
      </c>
      <c r="I22" s="90">
        <f>SUM(G22-H22)</f>
        <v>-488985</v>
      </c>
    </row>
    <row r="23" spans="1:9" ht="12.75">
      <c r="A23" s="8"/>
      <c r="B23" s="11"/>
      <c r="C23" s="11"/>
      <c r="D23" s="11"/>
      <c r="E23" s="11"/>
      <c r="F23" s="23"/>
      <c r="G23" s="90"/>
      <c r="H23" s="23"/>
      <c r="I23" s="90"/>
    </row>
    <row r="24" spans="1:9" ht="12.75">
      <c r="A24" s="8" t="s">
        <v>157</v>
      </c>
      <c r="B24" s="11">
        <v>0</v>
      </c>
      <c r="C24" s="11">
        <v>0</v>
      </c>
      <c r="D24" s="11">
        <v>0</v>
      </c>
      <c r="E24" s="11">
        <v>0</v>
      </c>
      <c r="F24" s="23">
        <v>0</v>
      </c>
      <c r="G24" s="90">
        <f>SUM('Ingresos Reales'!K23)</f>
        <v>0</v>
      </c>
      <c r="H24" s="23">
        <f>SUM('Presupuesto Ingresos'!K23)</f>
        <v>0</v>
      </c>
      <c r="I24" s="90">
        <f>SUM(G24-H24)</f>
        <v>0</v>
      </c>
    </row>
    <row r="25" spans="1:9" ht="12.75">
      <c r="A25" s="8"/>
      <c r="B25" s="11"/>
      <c r="C25" s="11"/>
      <c r="D25" s="11"/>
      <c r="E25" s="11"/>
      <c r="F25" s="23"/>
      <c r="G25" s="90"/>
      <c r="H25" s="23"/>
      <c r="I25" s="90"/>
    </row>
    <row r="26" spans="1:9" ht="12.75">
      <c r="A26" s="8" t="s">
        <v>158</v>
      </c>
      <c r="B26" s="11">
        <v>0</v>
      </c>
      <c r="C26" s="11">
        <v>0</v>
      </c>
      <c r="D26" s="11">
        <v>0</v>
      </c>
      <c r="E26" s="11">
        <v>0</v>
      </c>
      <c r="F26" s="23">
        <v>0</v>
      </c>
      <c r="G26" s="90">
        <f>SUM('Ingresos Reales'!K24)</f>
        <v>0</v>
      </c>
      <c r="H26" s="23">
        <f>SUM('Presupuesto Ingresos'!K24)</f>
        <v>0</v>
      </c>
      <c r="I26" s="90">
        <f>SUM(G26-H26)</f>
        <v>0</v>
      </c>
    </row>
    <row r="27" spans="1:9" ht="12.75">
      <c r="A27" s="8"/>
      <c r="B27" s="11"/>
      <c r="C27" s="11"/>
      <c r="D27" s="11"/>
      <c r="E27" s="11"/>
      <c r="F27" s="23"/>
      <c r="G27" s="90"/>
      <c r="H27" s="23"/>
      <c r="I27" s="90"/>
    </row>
    <row r="28" spans="1:9" ht="12.75">
      <c r="A28" s="8" t="s">
        <v>159</v>
      </c>
      <c r="B28" s="11">
        <v>40753.5</v>
      </c>
      <c r="C28" s="11">
        <v>378886</v>
      </c>
      <c r="D28" s="11">
        <v>70000</v>
      </c>
      <c r="E28" s="11">
        <v>308886</v>
      </c>
      <c r="F28" s="23">
        <v>180231.4</v>
      </c>
      <c r="G28" s="90">
        <f>SUM('Ingresos Reales'!K25)</f>
        <v>691886</v>
      </c>
      <c r="H28" s="23">
        <f>SUM('Presupuesto Ingresos'!K25)</f>
        <v>282000</v>
      </c>
      <c r="I28" s="90">
        <f>SUM(G28-H28)</f>
        <v>409886</v>
      </c>
    </row>
    <row r="29" spans="1:9" ht="12.75">
      <c r="A29" s="8"/>
      <c r="B29" s="11"/>
      <c r="C29" s="11"/>
      <c r="D29" s="11"/>
      <c r="E29" s="11"/>
      <c r="F29" s="23"/>
      <c r="G29" s="90"/>
      <c r="H29" s="23"/>
      <c r="I29" s="90"/>
    </row>
    <row r="30" spans="1:9" ht="12.75">
      <c r="A30" s="8" t="s">
        <v>25</v>
      </c>
      <c r="B30" s="11">
        <v>1362613.71</v>
      </c>
      <c r="C30" s="11">
        <v>1074088.37</v>
      </c>
      <c r="D30" s="11">
        <v>1290000</v>
      </c>
      <c r="E30" s="11">
        <v>-215911.6299999999</v>
      </c>
      <c r="F30" s="23">
        <v>4378630.77</v>
      </c>
      <c r="G30" s="90">
        <f>SUM('Ingresos Reales'!K26)</f>
        <v>3665420.73</v>
      </c>
      <c r="H30" s="23">
        <f>SUM('Presupuesto Ingresos'!K26)</f>
        <v>5340000</v>
      </c>
      <c r="I30" s="90">
        <f>SUM(G30-H30)</f>
        <v>-1674579.27</v>
      </c>
    </row>
    <row r="31" spans="1:9" ht="12.75">
      <c r="A31" s="8"/>
      <c r="B31" s="11"/>
      <c r="C31" s="11"/>
      <c r="D31" s="11"/>
      <c r="E31" s="11"/>
      <c r="F31" s="23"/>
      <c r="G31" s="90"/>
      <c r="H31" s="23"/>
      <c r="I31" s="90"/>
    </row>
    <row r="32" spans="1:9" ht="12.75">
      <c r="A32" s="8" t="s">
        <v>127</v>
      </c>
      <c r="B32" s="11">
        <v>0</v>
      </c>
      <c r="C32" s="11">
        <v>0</v>
      </c>
      <c r="D32" s="11">
        <v>0</v>
      </c>
      <c r="E32" s="11">
        <v>0</v>
      </c>
      <c r="F32" s="23">
        <v>0</v>
      </c>
      <c r="G32" s="90">
        <f>SUM('Ingresos Reales'!K27)</f>
        <v>0</v>
      </c>
      <c r="H32" s="23">
        <f>SUM('Presupuesto Ingresos'!K27)</f>
        <v>0</v>
      </c>
      <c r="I32" s="90">
        <f>SUM(G32-H32)</f>
        <v>0</v>
      </c>
    </row>
    <row r="33" spans="1:9" ht="12.75">
      <c r="A33" s="9"/>
      <c r="B33" s="12"/>
      <c r="C33" s="12"/>
      <c r="D33" s="12"/>
      <c r="E33" s="12"/>
      <c r="F33" s="24"/>
      <c r="G33" s="24"/>
      <c r="H33" s="24"/>
      <c r="I33" s="24"/>
    </row>
    <row r="34" spans="2:5" ht="12.75">
      <c r="B34" s="30"/>
      <c r="C34" s="30"/>
      <c r="D34" s="30"/>
      <c r="E34" s="30"/>
    </row>
    <row r="35" spans="1:9" ht="12.75">
      <c r="A35" s="5" t="s">
        <v>4</v>
      </c>
      <c r="B35" s="213">
        <v>22310847.540000003</v>
      </c>
      <c r="C35" s="213">
        <v>8253964.250000001</v>
      </c>
      <c r="D35" s="213">
        <v>17260000</v>
      </c>
      <c r="E35" s="213">
        <v>-9006035.75</v>
      </c>
      <c r="F35" s="6">
        <f>SUM(F9:F33)</f>
        <v>53737565.97</v>
      </c>
      <c r="G35" s="6">
        <f>SUM(G9:G33)</f>
        <v>30576149.609999996</v>
      </c>
      <c r="H35" s="6">
        <f>SUM(H9:H33)</f>
        <v>54635000</v>
      </c>
      <c r="I35" s="6">
        <f>SUM(I9:I33)</f>
        <v>-24058850.390000004</v>
      </c>
    </row>
  </sheetData>
  <sheetProtection/>
  <mergeCells count="7">
    <mergeCell ref="A1:I1"/>
    <mergeCell ref="B5:E5"/>
    <mergeCell ref="F5:I5"/>
    <mergeCell ref="B6:C6"/>
    <mergeCell ref="F6:G6"/>
    <mergeCell ref="A2:I2"/>
    <mergeCell ref="A3:I3"/>
  </mergeCells>
  <printOptions horizontalCentered="1"/>
  <pageMargins left="0.25" right="0.16" top="0.22" bottom="0.3937007874015748" header="0" footer="0.29"/>
  <pageSetup horizontalDpi="600" verticalDpi="600" orientation="landscape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C23" sqref="C23"/>
    </sheetView>
  </sheetViews>
  <sheetFormatPr defaultColWidth="11.421875" defaultRowHeight="12.75"/>
  <cols>
    <col min="1" max="1" width="37.00390625" style="0" customWidth="1"/>
    <col min="2" max="5" width="14.8515625" style="0" customWidth="1"/>
    <col min="6" max="6" width="16.57421875" style="0" customWidth="1"/>
    <col min="7" max="7" width="15.28125" style="0" customWidth="1"/>
    <col min="8" max="8" width="15.421875" style="0" customWidth="1"/>
    <col min="9" max="9" width="15.28125" style="0" customWidth="1"/>
  </cols>
  <sheetData>
    <row r="1" spans="1:9" ht="15.75">
      <c r="A1" s="243" t="s">
        <v>315</v>
      </c>
      <c r="B1" s="243"/>
      <c r="C1" s="243"/>
      <c r="D1" s="243"/>
      <c r="E1" s="243"/>
      <c r="F1" s="243"/>
      <c r="G1" s="243"/>
      <c r="H1" s="243"/>
      <c r="I1" s="243"/>
    </row>
    <row r="2" spans="1:9" ht="12.75">
      <c r="A2" s="242" t="s">
        <v>489</v>
      </c>
      <c r="B2" s="242"/>
      <c r="C2" s="242"/>
      <c r="D2" s="242"/>
      <c r="E2" s="242"/>
      <c r="F2" s="242"/>
      <c r="G2" s="242"/>
      <c r="H2" s="242"/>
      <c r="I2" s="242"/>
    </row>
    <row r="3" spans="1:9" ht="12.75">
      <c r="A3" s="242" t="s">
        <v>241</v>
      </c>
      <c r="B3" s="242"/>
      <c r="C3" s="242"/>
      <c r="D3" s="242"/>
      <c r="E3" s="242"/>
      <c r="F3" s="242"/>
      <c r="G3" s="242"/>
      <c r="H3" s="242"/>
      <c r="I3" s="242"/>
    </row>
    <row r="4" ht="13.5" thickBot="1"/>
    <row r="5" spans="1:9" ht="13.5" thickBot="1">
      <c r="A5" s="208"/>
      <c r="B5" s="244" t="s">
        <v>491</v>
      </c>
      <c r="C5" s="244"/>
      <c r="D5" s="244"/>
      <c r="E5" s="245"/>
      <c r="F5" s="246" t="s">
        <v>490</v>
      </c>
      <c r="G5" s="244"/>
      <c r="H5" s="244"/>
      <c r="I5" s="245"/>
    </row>
    <row r="6" spans="1:9" ht="13.5" thickBot="1">
      <c r="A6" s="209" t="s">
        <v>0</v>
      </c>
      <c r="B6" s="244" t="s">
        <v>185</v>
      </c>
      <c r="C6" s="245"/>
      <c r="D6" s="3" t="s">
        <v>37</v>
      </c>
      <c r="E6" s="3" t="s">
        <v>38</v>
      </c>
      <c r="F6" s="246" t="s">
        <v>185</v>
      </c>
      <c r="G6" s="245"/>
      <c r="H6" s="3" t="s">
        <v>37</v>
      </c>
      <c r="I6" s="3" t="s">
        <v>38</v>
      </c>
    </row>
    <row r="7" spans="1:9" ht="13.5" thickBot="1">
      <c r="A7" s="2"/>
      <c r="B7" s="4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7"/>
      <c r="B9" s="7"/>
      <c r="C9" s="7"/>
      <c r="D9" s="7"/>
      <c r="E9" s="7"/>
      <c r="F9" s="22"/>
      <c r="G9" s="22"/>
      <c r="H9" s="22"/>
      <c r="I9" s="22"/>
    </row>
    <row r="10" spans="1:9" ht="12.75">
      <c r="A10" s="63" t="s">
        <v>243</v>
      </c>
      <c r="B10" s="215">
        <v>0</v>
      </c>
      <c r="C10" s="215">
        <v>0</v>
      </c>
      <c r="D10" s="215">
        <v>0</v>
      </c>
      <c r="E10" s="215">
        <v>0</v>
      </c>
      <c r="F10" s="64">
        <v>0</v>
      </c>
      <c r="G10" s="91">
        <f>SUM('Ingresos Reales'!K30)</f>
        <v>0</v>
      </c>
      <c r="H10" s="64">
        <f>SUM('Presupuesto Ingresos'!K30)</f>
        <v>0</v>
      </c>
      <c r="I10" s="91">
        <f>SUM(G10-H10)</f>
        <v>0</v>
      </c>
    </row>
    <row r="11" spans="1:9" ht="12.75">
      <c r="A11" s="63"/>
      <c r="B11" s="215"/>
      <c r="C11" s="215"/>
      <c r="D11" s="215"/>
      <c r="E11" s="215"/>
      <c r="F11" s="64"/>
      <c r="G11" s="91"/>
      <c r="H11" s="64"/>
      <c r="I11" s="91"/>
    </row>
    <row r="12" spans="1:9" ht="25.5">
      <c r="A12" s="63" t="s">
        <v>286</v>
      </c>
      <c r="B12" s="215">
        <v>0</v>
      </c>
      <c r="C12" s="215">
        <v>0</v>
      </c>
      <c r="D12" s="215">
        <v>0</v>
      </c>
      <c r="E12" s="215">
        <v>0</v>
      </c>
      <c r="F12" s="64">
        <v>0</v>
      </c>
      <c r="G12" s="91">
        <f>SUM('Ingresos Reales'!K31)</f>
        <v>0</v>
      </c>
      <c r="H12" s="64">
        <f>SUM('Presupuesto Ingresos'!K31)</f>
        <v>0</v>
      </c>
      <c r="I12" s="91">
        <f>SUM(G12-H12)</f>
        <v>0</v>
      </c>
    </row>
    <row r="13" spans="1:9" ht="12.75">
      <c r="A13" s="63"/>
      <c r="B13" s="215"/>
      <c r="C13" s="215"/>
      <c r="D13" s="215"/>
      <c r="E13" s="215"/>
      <c r="F13" s="64"/>
      <c r="G13" s="91"/>
      <c r="H13" s="64"/>
      <c r="I13" s="91"/>
    </row>
    <row r="14" spans="1:9" ht="12.75">
      <c r="A14" s="63" t="s">
        <v>244</v>
      </c>
      <c r="B14" s="215">
        <v>0</v>
      </c>
      <c r="C14" s="215">
        <v>0</v>
      </c>
      <c r="D14" s="215">
        <v>0</v>
      </c>
      <c r="E14" s="215">
        <v>0</v>
      </c>
      <c r="F14" s="64">
        <v>0</v>
      </c>
      <c r="G14" s="91">
        <f>SUM('Ingresos Reales'!K32)</f>
        <v>0</v>
      </c>
      <c r="H14" s="64">
        <f>SUM('Presupuesto Ingresos'!K32)</f>
        <v>0</v>
      </c>
      <c r="I14" s="91">
        <f>SUM(G14-H14)</f>
        <v>0</v>
      </c>
    </row>
    <row r="15" spans="1:9" ht="12.75">
      <c r="A15" s="9"/>
      <c r="B15" s="218"/>
      <c r="C15" s="218"/>
      <c r="D15" s="218"/>
      <c r="E15" s="218"/>
      <c r="F15" s="24"/>
      <c r="G15" s="24"/>
      <c r="H15" s="24"/>
      <c r="I15" s="24"/>
    </row>
    <row r="16" spans="1:9" ht="12.75">
      <c r="A16" s="16"/>
      <c r="B16" s="216"/>
      <c r="C16" s="216"/>
      <c r="D16" s="216"/>
      <c r="E16" s="216"/>
      <c r="F16" s="33"/>
      <c r="G16" s="33"/>
      <c r="H16" s="33"/>
      <c r="I16" s="33"/>
    </row>
    <row r="17" spans="1:9" ht="12.75">
      <c r="A17" s="5" t="s">
        <v>4</v>
      </c>
      <c r="B17" s="221">
        <v>0</v>
      </c>
      <c r="C17" s="221">
        <v>0</v>
      </c>
      <c r="D17" s="221">
        <v>0</v>
      </c>
      <c r="E17" s="221">
        <v>0</v>
      </c>
      <c r="F17" s="6">
        <f>SUM(F9:F15)</f>
        <v>0</v>
      </c>
      <c r="G17" s="92">
        <f>SUM(G9:G15)</f>
        <v>0</v>
      </c>
      <c r="H17" s="6">
        <f>SUM(H9:H15)</f>
        <v>0</v>
      </c>
      <c r="I17" s="92">
        <f>SUM(I9:I15)</f>
        <v>0</v>
      </c>
    </row>
  </sheetData>
  <sheetProtection/>
  <mergeCells count="7">
    <mergeCell ref="A1:I1"/>
    <mergeCell ref="B5:E5"/>
    <mergeCell ref="F5:I5"/>
    <mergeCell ref="B6:C6"/>
    <mergeCell ref="F6:G6"/>
    <mergeCell ref="A2:I2"/>
    <mergeCell ref="A3:I3"/>
  </mergeCells>
  <printOptions horizontalCentered="1"/>
  <pageMargins left="0.16" right="0.41" top="0.28" bottom="1" header="0" footer="0"/>
  <pageSetup horizontalDpi="600" verticalDpi="600" orientation="landscape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3">
      <selection activeCell="E28" sqref="E28"/>
    </sheetView>
  </sheetViews>
  <sheetFormatPr defaultColWidth="11.421875" defaultRowHeight="12.75"/>
  <cols>
    <col min="1" max="1" width="37.7109375" style="0" bestFit="1" customWidth="1"/>
    <col min="2" max="5" width="14.7109375" style="0" customWidth="1"/>
    <col min="6" max="6" width="16.8515625" style="0" customWidth="1"/>
    <col min="7" max="7" width="15.28125" style="0" customWidth="1"/>
    <col min="8" max="8" width="14.8515625" style="0" bestFit="1" customWidth="1"/>
    <col min="9" max="9" width="15.28125" style="0" customWidth="1"/>
  </cols>
  <sheetData>
    <row r="1" spans="1:9" ht="15.75">
      <c r="A1" s="243" t="s">
        <v>315</v>
      </c>
      <c r="B1" s="243"/>
      <c r="C1" s="243"/>
      <c r="D1" s="243"/>
      <c r="E1" s="243"/>
      <c r="F1" s="243"/>
      <c r="G1" s="243"/>
      <c r="H1" s="243"/>
      <c r="I1" s="243"/>
    </row>
    <row r="2" spans="1:9" ht="12.75">
      <c r="A2" s="242" t="s">
        <v>489</v>
      </c>
      <c r="B2" s="242"/>
      <c r="C2" s="242"/>
      <c r="D2" s="242"/>
      <c r="E2" s="242"/>
      <c r="F2" s="242"/>
      <c r="G2" s="242"/>
      <c r="H2" s="242"/>
      <c r="I2" s="242"/>
    </row>
    <row r="3" spans="1:9" ht="12.75">
      <c r="A3" s="242" t="s">
        <v>40</v>
      </c>
      <c r="B3" s="242"/>
      <c r="C3" s="242"/>
      <c r="D3" s="242"/>
      <c r="E3" s="242"/>
      <c r="F3" s="242"/>
      <c r="G3" s="242"/>
      <c r="H3" s="242"/>
      <c r="I3" s="242"/>
    </row>
    <row r="4" ht="13.5" thickBot="1"/>
    <row r="5" spans="1:9" ht="13.5" thickBot="1">
      <c r="A5" s="208"/>
      <c r="B5" s="244" t="s">
        <v>491</v>
      </c>
      <c r="C5" s="244"/>
      <c r="D5" s="244"/>
      <c r="E5" s="245"/>
      <c r="F5" s="246" t="s">
        <v>490</v>
      </c>
      <c r="G5" s="244"/>
      <c r="H5" s="244"/>
      <c r="I5" s="245"/>
    </row>
    <row r="6" spans="1:9" ht="13.5" thickBot="1">
      <c r="A6" s="209" t="s">
        <v>0</v>
      </c>
      <c r="B6" s="244" t="s">
        <v>185</v>
      </c>
      <c r="C6" s="245"/>
      <c r="D6" s="3" t="s">
        <v>37</v>
      </c>
      <c r="E6" s="3" t="s">
        <v>38</v>
      </c>
      <c r="F6" s="246" t="s">
        <v>185</v>
      </c>
      <c r="G6" s="245"/>
      <c r="H6" s="3" t="s">
        <v>37</v>
      </c>
      <c r="I6" s="3" t="s">
        <v>38</v>
      </c>
    </row>
    <row r="7" spans="1:9" ht="13.5" thickBot="1">
      <c r="A7" s="2"/>
      <c r="B7" s="4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8" spans="1:9" ht="12.75">
      <c r="A8" s="98"/>
      <c r="B8" s="16"/>
      <c r="C8" s="16"/>
      <c r="D8" s="16"/>
      <c r="E8" s="16"/>
      <c r="F8" s="16"/>
      <c r="G8" s="16"/>
      <c r="H8" s="16"/>
      <c r="I8" s="16"/>
    </row>
    <row r="9" spans="1:9" ht="12.75">
      <c r="A9" s="99"/>
      <c r="B9" s="34"/>
      <c r="C9" s="34"/>
      <c r="D9" s="34"/>
      <c r="E9" s="34"/>
      <c r="F9" s="22"/>
      <c r="G9" s="22"/>
      <c r="H9" s="22"/>
      <c r="I9" s="22"/>
    </row>
    <row r="10" spans="1:9" ht="12.75">
      <c r="A10" s="100" t="s">
        <v>41</v>
      </c>
      <c r="B10" s="222">
        <v>112865</v>
      </c>
      <c r="C10" s="222">
        <v>117138</v>
      </c>
      <c r="D10" s="222">
        <v>126000</v>
      </c>
      <c r="E10" s="222">
        <v>-8862</v>
      </c>
      <c r="F10" s="23">
        <v>297369</v>
      </c>
      <c r="G10" s="90">
        <f>SUM('Ingresos Reales'!K35)</f>
        <v>1971722.38</v>
      </c>
      <c r="H10" s="23">
        <f>SUM('Presupuesto Ingresos'!K35)</f>
        <v>378000</v>
      </c>
      <c r="I10" s="90">
        <f>SUM(G10-H10)</f>
        <v>1593722.38</v>
      </c>
    </row>
    <row r="11" spans="1:9" ht="12.75">
      <c r="A11" s="100"/>
      <c r="B11" s="222"/>
      <c r="C11" s="222"/>
      <c r="D11" s="222"/>
      <c r="E11" s="222"/>
      <c r="F11" s="23"/>
      <c r="G11" s="90"/>
      <c r="H11" s="23"/>
      <c r="I11" s="90"/>
    </row>
    <row r="12" spans="1:9" ht="12.75">
      <c r="A12" s="100" t="s">
        <v>42</v>
      </c>
      <c r="B12" s="222">
        <v>844787.83</v>
      </c>
      <c r="C12" s="222">
        <v>700149.88</v>
      </c>
      <c r="D12" s="222">
        <v>570000</v>
      </c>
      <c r="E12" s="222">
        <v>130149.88</v>
      </c>
      <c r="F12" s="23">
        <v>1984019.33</v>
      </c>
      <c r="G12" s="90">
        <f>SUM('Ingresos Reales'!K36)</f>
        <v>2134421.89</v>
      </c>
      <c r="H12" s="23">
        <f>SUM('Presupuesto Ingresos'!K36)</f>
        <v>1710000</v>
      </c>
      <c r="I12" s="90">
        <f>SUM(G12-H12)</f>
        <v>424421.89000000013</v>
      </c>
    </row>
    <row r="13" spans="1:9" ht="12.75">
      <c r="A13" s="100"/>
      <c r="B13" s="222"/>
      <c r="C13" s="222"/>
      <c r="D13" s="222"/>
      <c r="E13" s="222"/>
      <c r="F13" s="23"/>
      <c r="G13" s="90"/>
      <c r="H13" s="23"/>
      <c r="I13" s="90"/>
    </row>
    <row r="14" spans="1:9" ht="12.75">
      <c r="A14" s="100" t="s">
        <v>160</v>
      </c>
      <c r="B14" s="222">
        <v>0</v>
      </c>
      <c r="C14" s="222">
        <v>0</v>
      </c>
      <c r="D14" s="222">
        <v>0</v>
      </c>
      <c r="E14" s="222">
        <v>0</v>
      </c>
      <c r="F14" s="23">
        <v>0</v>
      </c>
      <c r="G14" s="90">
        <f>SUM('Ingresos Reales'!K37)</f>
        <v>0</v>
      </c>
      <c r="H14" s="23">
        <f>SUM('Presupuesto Ingresos'!K37)</f>
        <v>0</v>
      </c>
      <c r="I14" s="90">
        <f>SUM(G14-H14)</f>
        <v>0</v>
      </c>
    </row>
    <row r="15" spans="1:9" ht="12.75">
      <c r="A15" s="100"/>
      <c r="B15" s="222"/>
      <c r="C15" s="222"/>
      <c r="D15" s="222"/>
      <c r="E15" s="222"/>
      <c r="F15" s="23"/>
      <c r="G15" s="90"/>
      <c r="H15" s="23"/>
      <c r="I15" s="90"/>
    </row>
    <row r="16" spans="1:9" ht="12.75">
      <c r="A16" s="100" t="s">
        <v>161</v>
      </c>
      <c r="B16" s="222">
        <v>0</v>
      </c>
      <c r="C16" s="222">
        <v>0</v>
      </c>
      <c r="D16" s="222">
        <v>0</v>
      </c>
      <c r="E16" s="222">
        <v>0</v>
      </c>
      <c r="F16" s="23">
        <v>0</v>
      </c>
      <c r="G16" s="90">
        <f>SUM('Ingresos Reales'!K38)</f>
        <v>0</v>
      </c>
      <c r="H16" s="23">
        <f>SUM('Presupuesto Ingresos'!K38)</f>
        <v>0</v>
      </c>
      <c r="I16" s="90">
        <f>SUM(G16-H16)</f>
        <v>0</v>
      </c>
    </row>
    <row r="17" spans="1:9" ht="12.75">
      <c r="A17" s="100"/>
      <c r="B17" s="222"/>
      <c r="C17" s="222"/>
      <c r="D17" s="222"/>
      <c r="E17" s="222"/>
      <c r="F17" s="23"/>
      <c r="G17" s="90"/>
      <c r="H17" s="23"/>
      <c r="I17" s="90"/>
    </row>
    <row r="18" spans="1:9" ht="12.75">
      <c r="A18" s="100" t="s">
        <v>162</v>
      </c>
      <c r="B18" s="222">
        <v>0</v>
      </c>
      <c r="C18" s="222">
        <v>0</v>
      </c>
      <c r="D18" s="222">
        <v>0</v>
      </c>
      <c r="E18" s="222">
        <v>0</v>
      </c>
      <c r="F18" s="23">
        <v>0</v>
      </c>
      <c r="G18" s="90">
        <f>SUM('Ingresos Reales'!K39)</f>
        <v>0</v>
      </c>
      <c r="H18" s="23">
        <f>SUM('Presupuesto Ingresos'!K39)</f>
        <v>0</v>
      </c>
      <c r="I18" s="90">
        <f>SUM(G18-H18)</f>
        <v>0</v>
      </c>
    </row>
    <row r="19" spans="1:9" ht="12.75">
      <c r="A19" s="100"/>
      <c r="B19" s="222"/>
      <c r="C19" s="222"/>
      <c r="D19" s="222"/>
      <c r="E19" s="222"/>
      <c r="F19" s="23"/>
      <c r="G19" s="90"/>
      <c r="H19" s="23"/>
      <c r="I19" s="90"/>
    </row>
    <row r="20" spans="1:9" ht="12.75">
      <c r="A20" s="100" t="s">
        <v>181</v>
      </c>
      <c r="B20" s="222">
        <v>0</v>
      </c>
      <c r="C20" s="222">
        <v>0</v>
      </c>
      <c r="D20" s="222">
        <v>0</v>
      </c>
      <c r="E20" s="222">
        <v>0</v>
      </c>
      <c r="F20" s="23">
        <v>0</v>
      </c>
      <c r="G20" s="90">
        <f>SUM('Ingresos Reales'!K40)</f>
        <v>0</v>
      </c>
      <c r="H20" s="23">
        <f>SUM('Presupuesto Ingresos'!K40)</f>
        <v>0</v>
      </c>
      <c r="I20" s="90">
        <f>SUM(G20-H20)</f>
        <v>0</v>
      </c>
    </row>
    <row r="21" spans="1:9" ht="12.75">
      <c r="A21" s="100"/>
      <c r="B21" s="222"/>
      <c r="C21" s="222"/>
      <c r="D21" s="222"/>
      <c r="E21" s="222"/>
      <c r="F21" s="23"/>
      <c r="G21" s="90"/>
      <c r="H21" s="23"/>
      <c r="I21" s="90"/>
    </row>
    <row r="22" spans="1:9" ht="12.75">
      <c r="A22" s="100" t="s">
        <v>163</v>
      </c>
      <c r="B22" s="222">
        <v>0</v>
      </c>
      <c r="C22" s="222">
        <v>0</v>
      </c>
      <c r="D22" s="222">
        <v>0</v>
      </c>
      <c r="E22" s="222">
        <v>0</v>
      </c>
      <c r="F22" s="23">
        <v>0</v>
      </c>
      <c r="G22" s="90">
        <f>SUM('Ingresos Reales'!K41)</f>
        <v>0</v>
      </c>
      <c r="H22" s="23">
        <f>SUM('Presupuesto Ingresos'!K41)</f>
        <v>0</v>
      </c>
      <c r="I22" s="90">
        <f>SUM(G22-H22)</f>
        <v>0</v>
      </c>
    </row>
    <row r="23" spans="1:9" ht="12.75">
      <c r="A23" s="100"/>
      <c r="B23" s="222"/>
      <c r="C23" s="222"/>
      <c r="D23" s="222"/>
      <c r="E23" s="222"/>
      <c r="F23" s="23"/>
      <c r="G23" s="90"/>
      <c r="H23" s="23"/>
      <c r="I23" s="90"/>
    </row>
    <row r="24" spans="1:9" ht="12.75">
      <c r="A24" s="100" t="s">
        <v>164</v>
      </c>
      <c r="B24" s="222">
        <v>0</v>
      </c>
      <c r="C24" s="222">
        <v>0</v>
      </c>
      <c r="D24" s="222">
        <v>0</v>
      </c>
      <c r="E24" s="222">
        <v>0</v>
      </c>
      <c r="F24" s="23">
        <v>0</v>
      </c>
      <c r="G24" s="90">
        <f>SUM('Ingresos Reales'!K42)</f>
        <v>0</v>
      </c>
      <c r="H24" s="23">
        <f>SUM('Presupuesto Ingresos'!K42)</f>
        <v>0</v>
      </c>
      <c r="I24" s="90">
        <f>SUM(G24-H24)</f>
        <v>0</v>
      </c>
    </row>
    <row r="25" spans="1:9" ht="12.75">
      <c r="A25" s="100"/>
      <c r="B25" s="222"/>
      <c r="C25" s="222"/>
      <c r="D25" s="222"/>
      <c r="E25" s="222"/>
      <c r="F25" s="23"/>
      <c r="G25" s="90"/>
      <c r="H25" s="23"/>
      <c r="I25" s="90"/>
    </row>
    <row r="26" spans="1:9" ht="12.75">
      <c r="A26" s="100" t="s">
        <v>26</v>
      </c>
      <c r="B26" s="222">
        <v>829613.52</v>
      </c>
      <c r="C26" s="222">
        <v>213005.08000000002</v>
      </c>
      <c r="D26" s="222">
        <v>1020000</v>
      </c>
      <c r="E26" s="222">
        <v>-806994.9199999999</v>
      </c>
      <c r="F26" s="23">
        <v>3056375.72</v>
      </c>
      <c r="G26" s="90">
        <f>SUM('Ingresos Reales'!K43)</f>
        <v>1358777.28</v>
      </c>
      <c r="H26" s="23">
        <f>SUM('Presupuesto Ingresos'!K43)</f>
        <v>3060000</v>
      </c>
      <c r="I26" s="90">
        <f>SUM(G26-H26)</f>
        <v>-1701222.72</v>
      </c>
    </row>
    <row r="27" spans="1:9" ht="12.75">
      <c r="A27" s="100"/>
      <c r="B27" s="222"/>
      <c r="C27" s="222"/>
      <c r="D27" s="222"/>
      <c r="E27" s="222"/>
      <c r="F27" s="23"/>
      <c r="G27" s="90"/>
      <c r="H27" s="23"/>
      <c r="I27" s="90"/>
    </row>
    <row r="28" spans="1:9" ht="12.75">
      <c r="A28" s="100" t="s">
        <v>165</v>
      </c>
      <c r="B28" s="222">
        <v>0</v>
      </c>
      <c r="C28" s="222">
        <v>0</v>
      </c>
      <c r="D28" s="222">
        <v>0</v>
      </c>
      <c r="E28" s="222">
        <v>0</v>
      </c>
      <c r="F28" s="23">
        <v>0</v>
      </c>
      <c r="G28" s="90">
        <f>SUM('Ingresos Reales'!K44)</f>
        <v>0</v>
      </c>
      <c r="H28" s="23">
        <f>SUM('Presupuesto Ingresos'!K44)</f>
        <v>0</v>
      </c>
      <c r="I28" s="90">
        <f>SUM(G28-H28)</f>
        <v>0</v>
      </c>
    </row>
    <row r="29" spans="1:9" ht="12.75">
      <c r="A29" s="100"/>
      <c r="B29" s="222"/>
      <c r="C29" s="222"/>
      <c r="D29" s="222"/>
      <c r="E29" s="222"/>
      <c r="F29" s="23"/>
      <c r="G29" s="90"/>
      <c r="H29" s="23"/>
      <c r="I29" s="90"/>
    </row>
    <row r="30" spans="1:9" ht="12.75">
      <c r="A30" s="100" t="s">
        <v>25</v>
      </c>
      <c r="B30" s="222">
        <v>33587.64</v>
      </c>
      <c r="C30" s="222">
        <v>47872.94</v>
      </c>
      <c r="D30" s="222">
        <v>24000</v>
      </c>
      <c r="E30" s="222">
        <v>23872.940000000002</v>
      </c>
      <c r="F30" s="23">
        <v>65301.64</v>
      </c>
      <c r="G30" s="90">
        <f>SUM('Ingresos Reales'!K45)</f>
        <v>47872.94</v>
      </c>
      <c r="H30" s="23">
        <f>SUM('Presupuesto Ingresos'!K45)</f>
        <v>72000</v>
      </c>
      <c r="I30" s="90">
        <f>SUM(G30-H30)</f>
        <v>-24127.059999999998</v>
      </c>
    </row>
    <row r="31" spans="1:9" ht="12.75">
      <c r="A31" s="101"/>
      <c r="B31" s="223"/>
      <c r="C31" s="223"/>
      <c r="D31" s="223"/>
      <c r="E31" s="223"/>
      <c r="F31" s="24"/>
      <c r="G31" s="24"/>
      <c r="H31" s="24"/>
      <c r="I31" s="24"/>
    </row>
    <row r="32" spans="1:9" ht="12.75">
      <c r="A32" s="98"/>
      <c r="B32" s="216"/>
      <c r="C32" s="216"/>
      <c r="D32" s="216"/>
      <c r="E32" s="216"/>
      <c r="F32" s="33"/>
      <c r="G32" s="33"/>
      <c r="H32" s="33"/>
      <c r="I32" s="33"/>
    </row>
    <row r="33" spans="1:9" ht="12.75">
      <c r="A33" s="102" t="s">
        <v>4</v>
      </c>
      <c r="B33" s="224">
        <v>1820853.99</v>
      </c>
      <c r="C33" s="224">
        <v>1078165.9</v>
      </c>
      <c r="D33" s="224">
        <v>1740000</v>
      </c>
      <c r="E33" s="224">
        <v>-661834.0999999999</v>
      </c>
      <c r="F33" s="92">
        <f>SUM(F9:F30)</f>
        <v>5403065.69</v>
      </c>
      <c r="G33" s="92">
        <f>SUM(G10:G30)</f>
        <v>5512794.49</v>
      </c>
      <c r="H33" s="92">
        <f>SUM(H9:H30)</f>
        <v>5220000</v>
      </c>
      <c r="I33" s="92">
        <f>SUM(I9:I30)</f>
        <v>292794.49000000005</v>
      </c>
    </row>
  </sheetData>
  <sheetProtection/>
  <mergeCells count="7">
    <mergeCell ref="A1:I1"/>
    <mergeCell ref="B5:E5"/>
    <mergeCell ref="F5:I5"/>
    <mergeCell ref="B6:C6"/>
    <mergeCell ref="F6:G6"/>
    <mergeCell ref="A2:I2"/>
    <mergeCell ref="A3:I3"/>
  </mergeCells>
  <printOptions horizontalCentered="1"/>
  <pageMargins left="0.16" right="0.3937007874015748" top="0.33" bottom="0.17" header="0" footer="0"/>
  <pageSetup horizontalDpi="600" verticalDpi="600" orientation="landscape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E27" sqref="E27"/>
    </sheetView>
  </sheetViews>
  <sheetFormatPr defaultColWidth="11.421875" defaultRowHeight="12.75"/>
  <cols>
    <col min="1" max="1" width="37.00390625" style="0" bestFit="1" customWidth="1"/>
    <col min="2" max="5" width="15.8515625" style="0" customWidth="1"/>
    <col min="6" max="9" width="14.8515625" style="0" customWidth="1"/>
  </cols>
  <sheetData>
    <row r="1" spans="1:9" ht="15.75">
      <c r="A1" s="243" t="s">
        <v>315</v>
      </c>
      <c r="B1" s="243"/>
      <c r="C1" s="243"/>
      <c r="D1" s="243"/>
      <c r="E1" s="243"/>
      <c r="F1" s="243"/>
      <c r="G1" s="243"/>
      <c r="H1" s="243"/>
      <c r="I1" s="243"/>
    </row>
    <row r="2" spans="1:9" ht="12.75">
      <c r="A2" s="242" t="s">
        <v>489</v>
      </c>
      <c r="B2" s="242"/>
      <c r="C2" s="242"/>
      <c r="D2" s="242"/>
      <c r="E2" s="242"/>
      <c r="F2" s="242"/>
      <c r="G2" s="242"/>
      <c r="H2" s="242"/>
      <c r="I2" s="242"/>
    </row>
    <row r="3" spans="1:9" ht="12.75">
      <c r="A3" s="242" t="s">
        <v>43</v>
      </c>
      <c r="B3" s="242"/>
      <c r="C3" s="242"/>
      <c r="D3" s="242"/>
      <c r="E3" s="242"/>
      <c r="F3" s="242"/>
      <c r="G3" s="242"/>
      <c r="H3" s="242"/>
      <c r="I3" s="242"/>
    </row>
    <row r="4" ht="13.5" thickBot="1"/>
    <row r="5" spans="1:9" ht="13.5" thickBot="1">
      <c r="A5" s="208"/>
      <c r="B5" s="244" t="s">
        <v>491</v>
      </c>
      <c r="C5" s="244"/>
      <c r="D5" s="244"/>
      <c r="E5" s="245"/>
      <c r="F5" s="246" t="s">
        <v>490</v>
      </c>
      <c r="G5" s="244"/>
      <c r="H5" s="244"/>
      <c r="I5" s="245"/>
    </row>
    <row r="6" spans="1:9" ht="13.5" thickBot="1">
      <c r="A6" s="209" t="s">
        <v>0</v>
      </c>
      <c r="B6" s="244" t="s">
        <v>185</v>
      </c>
      <c r="C6" s="245"/>
      <c r="D6" s="3" t="s">
        <v>37</v>
      </c>
      <c r="E6" s="3" t="s">
        <v>38</v>
      </c>
      <c r="F6" s="246" t="s">
        <v>185</v>
      </c>
      <c r="G6" s="245"/>
      <c r="H6" s="3" t="s">
        <v>37</v>
      </c>
      <c r="I6" s="3" t="s">
        <v>38</v>
      </c>
    </row>
    <row r="7" spans="1:9" ht="13.5" thickBot="1">
      <c r="A7" s="2"/>
      <c r="B7" s="4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7"/>
      <c r="B9" s="7"/>
      <c r="C9" s="7"/>
      <c r="D9" s="7"/>
      <c r="E9" s="7"/>
      <c r="F9" s="22"/>
      <c r="G9" s="22"/>
      <c r="H9" s="22"/>
      <c r="I9" s="22"/>
    </row>
    <row r="10" spans="1:9" ht="12.75">
      <c r="A10" s="8" t="s">
        <v>27</v>
      </c>
      <c r="B10" s="215">
        <v>4452557.82</v>
      </c>
      <c r="C10" s="215">
        <v>3335399.47</v>
      </c>
      <c r="D10" s="215">
        <v>4710000</v>
      </c>
      <c r="E10" s="215">
        <v>-1374600.5299999998</v>
      </c>
      <c r="F10" s="23">
        <v>14105111.78</v>
      </c>
      <c r="G10" s="90">
        <f>SUM('Ingresos Reales'!K48)</f>
        <v>20611542.049999997</v>
      </c>
      <c r="H10" s="23">
        <f>SUM('Presupuesto Ingresos'!K48)</f>
        <v>15925000</v>
      </c>
      <c r="I10" s="90">
        <f>SUM(G10-H10)</f>
        <v>4686542.049999997</v>
      </c>
    </row>
    <row r="11" spans="1:9" ht="12.75">
      <c r="A11" s="8"/>
      <c r="B11" s="215"/>
      <c r="C11" s="215"/>
      <c r="D11" s="215"/>
      <c r="E11" s="215"/>
      <c r="F11" s="23"/>
      <c r="G11" s="23"/>
      <c r="H11" s="23"/>
      <c r="I11" s="23"/>
    </row>
    <row r="12" spans="1:9" ht="12.75">
      <c r="A12" s="8" t="s">
        <v>28</v>
      </c>
      <c r="B12" s="215">
        <v>2534134.27</v>
      </c>
      <c r="C12" s="215">
        <v>3879156.3</v>
      </c>
      <c r="D12" s="215">
        <v>2550000</v>
      </c>
      <c r="E12" s="215">
        <v>1329156.2999999998</v>
      </c>
      <c r="F12" s="23">
        <v>9888370.870000001</v>
      </c>
      <c r="G12" s="90">
        <f>SUM('Ingresos Reales'!K49)</f>
        <v>11070025.559999999</v>
      </c>
      <c r="H12" s="23">
        <f>SUM('Presupuesto Ingresos'!K49)</f>
        <v>10200000</v>
      </c>
      <c r="I12" s="90">
        <f>SUM(G12-H12)</f>
        <v>870025.5599999987</v>
      </c>
    </row>
    <row r="13" spans="1:9" ht="12.75">
      <c r="A13" s="8"/>
      <c r="B13" s="215"/>
      <c r="C13" s="215"/>
      <c r="D13" s="215"/>
      <c r="E13" s="215"/>
      <c r="F13" s="23"/>
      <c r="G13" s="23"/>
      <c r="H13" s="23"/>
      <c r="I13" s="23"/>
    </row>
    <row r="14" spans="1:9" ht="12.75">
      <c r="A14" s="8" t="s">
        <v>29</v>
      </c>
      <c r="B14" s="215">
        <v>0</v>
      </c>
      <c r="C14" s="215">
        <v>0</v>
      </c>
      <c r="D14" s="215">
        <v>0</v>
      </c>
      <c r="E14" s="215">
        <v>0</v>
      </c>
      <c r="F14" s="23">
        <v>0</v>
      </c>
      <c r="G14" s="90">
        <f>SUM('Ingresos Reales'!K50)</f>
        <v>0</v>
      </c>
      <c r="H14" s="23">
        <f>SUM('Presupuesto Ingresos'!K50)</f>
        <v>0</v>
      </c>
      <c r="I14" s="90">
        <f>SUM(G14-H14)</f>
        <v>0</v>
      </c>
    </row>
    <row r="15" spans="1:9" ht="12.75">
      <c r="A15" s="8"/>
      <c r="B15" s="215"/>
      <c r="C15" s="215"/>
      <c r="D15" s="215"/>
      <c r="E15" s="215"/>
      <c r="F15" s="23"/>
      <c r="G15" s="23"/>
      <c r="H15" s="23"/>
      <c r="I15" s="23"/>
    </row>
    <row r="16" spans="1:9" ht="12.75">
      <c r="A16" s="8" t="s">
        <v>166</v>
      </c>
      <c r="B16" s="215">
        <v>0</v>
      </c>
      <c r="C16" s="215">
        <v>0</v>
      </c>
      <c r="D16" s="215">
        <v>0</v>
      </c>
      <c r="E16" s="215">
        <v>0</v>
      </c>
      <c r="F16" s="23">
        <v>0</v>
      </c>
      <c r="G16" s="90">
        <f>SUM('Ingresos Reales'!K51)</f>
        <v>0</v>
      </c>
      <c r="H16" s="23">
        <f>SUM('Presupuesto Ingresos'!K51)</f>
        <v>0</v>
      </c>
      <c r="I16" s="90">
        <f>SUM(G16-H16)</f>
        <v>0</v>
      </c>
    </row>
    <row r="17" spans="1:9" ht="12.75">
      <c r="A17" s="8"/>
      <c r="B17" s="215"/>
      <c r="C17" s="215"/>
      <c r="D17" s="215"/>
      <c r="E17" s="215"/>
      <c r="F17" s="23"/>
      <c r="G17" s="23"/>
      <c r="H17" s="23"/>
      <c r="I17" s="23"/>
    </row>
    <row r="18" spans="1:9" ht="12.75">
      <c r="A18" s="8" t="s">
        <v>30</v>
      </c>
      <c r="B18" s="215">
        <v>0</v>
      </c>
      <c r="C18" s="215">
        <v>0</v>
      </c>
      <c r="D18" s="215">
        <v>0</v>
      </c>
      <c r="E18" s="215">
        <v>0</v>
      </c>
      <c r="F18" s="23">
        <v>0</v>
      </c>
      <c r="G18" s="90">
        <f>SUM('Ingresos Reales'!K52)</f>
        <v>0</v>
      </c>
      <c r="H18" s="23">
        <f>SUM('Presupuesto Ingresos'!K52)</f>
        <v>0</v>
      </c>
      <c r="I18" s="90">
        <f>SUM(G18-H18)</f>
        <v>0</v>
      </c>
    </row>
    <row r="19" spans="1:9" ht="12.75">
      <c r="A19" s="8"/>
      <c r="B19" s="215"/>
      <c r="C19" s="215"/>
      <c r="D19" s="215"/>
      <c r="E19" s="215"/>
      <c r="F19" s="23"/>
      <c r="G19" s="23"/>
      <c r="H19" s="30"/>
      <c r="I19" s="23"/>
    </row>
    <row r="20" spans="1:9" ht="12.75">
      <c r="A20" s="8" t="s">
        <v>25</v>
      </c>
      <c r="B20" s="215">
        <v>193101.06</v>
      </c>
      <c r="C20" s="215">
        <v>207013</v>
      </c>
      <c r="D20" s="215">
        <v>270000</v>
      </c>
      <c r="E20" s="215">
        <v>-62987</v>
      </c>
      <c r="F20" s="23">
        <v>818497.65</v>
      </c>
      <c r="G20" s="90">
        <f>SUM('Ingresos Reales'!K53)</f>
        <v>699512.94</v>
      </c>
      <c r="H20" s="23">
        <f>SUM('Presupuesto Ingresos'!K53)</f>
        <v>810000</v>
      </c>
      <c r="I20" s="90">
        <f>SUM(G20-H20)</f>
        <v>-110487.06000000006</v>
      </c>
    </row>
    <row r="21" spans="1:9" ht="12.75">
      <c r="A21" s="8"/>
      <c r="B21" s="215"/>
      <c r="C21" s="215"/>
      <c r="D21" s="215"/>
      <c r="E21" s="215"/>
      <c r="F21" s="23"/>
      <c r="G21" s="90"/>
      <c r="H21" s="23"/>
      <c r="I21" s="90"/>
    </row>
    <row r="22" spans="1:9" ht="12.75">
      <c r="A22" s="8" t="s">
        <v>127</v>
      </c>
      <c r="B22" s="215">
        <v>1046372.19</v>
      </c>
      <c r="C22" s="215">
        <v>849696.02</v>
      </c>
      <c r="D22" s="215">
        <v>1050000</v>
      </c>
      <c r="E22" s="215">
        <v>-200303.97999999998</v>
      </c>
      <c r="F22" s="23">
        <v>2543681.58</v>
      </c>
      <c r="G22" s="90">
        <f>SUM('Ingresos Reales'!K54)</f>
        <v>2516456.23</v>
      </c>
      <c r="H22" s="23">
        <f>SUM('Presupuesto Ingresos'!K54)</f>
        <v>2615000</v>
      </c>
      <c r="I22" s="90">
        <f>SUM(G22-H22)</f>
        <v>-98543.77000000002</v>
      </c>
    </row>
    <row r="23" spans="1:9" ht="12.75">
      <c r="A23" s="9"/>
      <c r="B23" s="218"/>
      <c r="C23" s="218"/>
      <c r="D23" s="218"/>
      <c r="E23" s="218"/>
      <c r="F23" s="24"/>
      <c r="G23" s="24"/>
      <c r="H23" s="24"/>
      <c r="I23" s="24"/>
    </row>
    <row r="24" spans="2:9" ht="12.75">
      <c r="B24" s="220"/>
      <c r="C24" s="220"/>
      <c r="D24" s="220"/>
      <c r="E24" s="220"/>
      <c r="G24" s="67"/>
      <c r="I24" s="67"/>
    </row>
    <row r="25" spans="1:9" ht="12.75">
      <c r="A25" s="5" t="s">
        <v>4</v>
      </c>
      <c r="B25" s="221">
        <v>8226165.34</v>
      </c>
      <c r="C25" s="221">
        <v>8271264.789999999</v>
      </c>
      <c r="D25" s="221">
        <v>8580000</v>
      </c>
      <c r="E25" s="221">
        <v>-308735.20999999996</v>
      </c>
      <c r="F25" s="6">
        <f>SUM(F9:F23)</f>
        <v>27355661.879999995</v>
      </c>
      <c r="G25" s="6">
        <f>SUM(G9:G23)</f>
        <v>34897536.779999994</v>
      </c>
      <c r="H25" s="6">
        <f>SUM(H9:H23)</f>
        <v>29550000</v>
      </c>
      <c r="I25" s="6">
        <f>SUM(I9:I23)</f>
        <v>5347536.779999996</v>
      </c>
    </row>
  </sheetData>
  <sheetProtection/>
  <mergeCells count="7">
    <mergeCell ref="A1:I1"/>
    <mergeCell ref="B5:E5"/>
    <mergeCell ref="F5:I5"/>
    <mergeCell ref="B6:C6"/>
    <mergeCell ref="F6:G6"/>
    <mergeCell ref="A2:I2"/>
    <mergeCell ref="A3:I3"/>
  </mergeCells>
  <printOptions horizontalCentered="1"/>
  <pageMargins left="0.3" right="0.21" top="0.23" bottom="0.17" header="0" footer="0"/>
  <pageSetup horizontalDpi="600" verticalDpi="600" orientation="landscape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29" sqref="E29"/>
    </sheetView>
  </sheetViews>
  <sheetFormatPr defaultColWidth="11.421875" defaultRowHeight="12.75"/>
  <cols>
    <col min="1" max="1" width="37.00390625" style="0" bestFit="1" customWidth="1"/>
    <col min="2" max="5" width="14.00390625" style="0" customWidth="1"/>
    <col min="6" max="9" width="14.8515625" style="0" customWidth="1"/>
  </cols>
  <sheetData>
    <row r="1" spans="1:9" ht="15.75">
      <c r="A1" s="243" t="s">
        <v>315</v>
      </c>
      <c r="B1" s="243"/>
      <c r="C1" s="243"/>
      <c r="D1" s="243"/>
      <c r="E1" s="243"/>
      <c r="F1" s="243"/>
      <c r="G1" s="243"/>
      <c r="H1" s="243"/>
      <c r="I1" s="243"/>
    </row>
    <row r="2" spans="1:9" ht="12.75">
      <c r="A2" s="242" t="s">
        <v>489</v>
      </c>
      <c r="B2" s="242"/>
      <c r="C2" s="242"/>
      <c r="D2" s="242"/>
      <c r="E2" s="242"/>
      <c r="F2" s="242"/>
      <c r="G2" s="242"/>
      <c r="H2" s="242"/>
      <c r="I2" s="242"/>
    </row>
    <row r="3" spans="1:9" ht="12.75">
      <c r="A3" s="242" t="s">
        <v>44</v>
      </c>
      <c r="B3" s="242"/>
      <c r="C3" s="242"/>
      <c r="D3" s="242"/>
      <c r="E3" s="242"/>
      <c r="F3" s="242"/>
      <c r="G3" s="242"/>
      <c r="H3" s="242"/>
      <c r="I3" s="242"/>
    </row>
    <row r="4" ht="13.5" thickBot="1"/>
    <row r="5" spans="1:9" ht="13.5" thickBot="1">
      <c r="A5" s="208"/>
      <c r="B5" s="244" t="s">
        <v>491</v>
      </c>
      <c r="C5" s="244"/>
      <c r="D5" s="244"/>
      <c r="E5" s="245"/>
      <c r="F5" s="246" t="s">
        <v>490</v>
      </c>
      <c r="G5" s="244"/>
      <c r="H5" s="244"/>
      <c r="I5" s="245"/>
    </row>
    <row r="6" spans="1:9" ht="13.5" thickBot="1">
      <c r="A6" s="209" t="s">
        <v>0</v>
      </c>
      <c r="B6" s="244" t="s">
        <v>185</v>
      </c>
      <c r="C6" s="245"/>
      <c r="D6" s="3" t="s">
        <v>37</v>
      </c>
      <c r="E6" s="3" t="s">
        <v>38</v>
      </c>
      <c r="F6" s="246" t="s">
        <v>185</v>
      </c>
      <c r="G6" s="245"/>
      <c r="H6" s="3" t="s">
        <v>37</v>
      </c>
      <c r="I6" s="3" t="s">
        <v>38</v>
      </c>
    </row>
    <row r="7" spans="1:9" ht="13.5" thickBot="1">
      <c r="A7" s="2"/>
      <c r="B7" s="4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7"/>
      <c r="B9" s="14"/>
      <c r="C9" s="7"/>
      <c r="D9" s="14"/>
      <c r="E9" s="7"/>
      <c r="F9" s="109"/>
      <c r="G9" s="22"/>
      <c r="H9" s="109"/>
      <c r="I9" s="22"/>
    </row>
    <row r="10" spans="1:9" ht="12.75">
      <c r="A10" s="8" t="s">
        <v>33</v>
      </c>
      <c r="B10" s="216">
        <v>45914038</v>
      </c>
      <c r="C10" s="215">
        <v>45931737</v>
      </c>
      <c r="D10" s="216">
        <v>45575000</v>
      </c>
      <c r="E10" s="215">
        <v>356737</v>
      </c>
      <c r="F10" s="111">
        <v>119722817</v>
      </c>
      <c r="G10" s="90">
        <f>SUM('Ingresos Reales'!K58)</f>
        <v>149361142</v>
      </c>
      <c r="H10" s="111">
        <f>SUM('Presupuesto Ingresos'!K57)</f>
        <v>118425000</v>
      </c>
      <c r="I10" s="90">
        <f>SUM(G10-H10)</f>
        <v>30936142</v>
      </c>
    </row>
    <row r="11" spans="1:9" ht="12.75">
      <c r="A11" s="8"/>
      <c r="B11" s="216"/>
      <c r="C11" s="215"/>
      <c r="D11" s="216"/>
      <c r="E11" s="215"/>
      <c r="F11" s="111"/>
      <c r="G11" s="23"/>
      <c r="H11" s="111"/>
      <c r="I11" s="23"/>
    </row>
    <row r="12" spans="1:9" ht="12.75">
      <c r="A12" s="8" t="s">
        <v>34</v>
      </c>
      <c r="B12" s="216">
        <v>3866918</v>
      </c>
      <c r="C12" s="215">
        <v>3952768</v>
      </c>
      <c r="D12" s="216">
        <v>3850000</v>
      </c>
      <c r="E12" s="215">
        <v>102768</v>
      </c>
      <c r="F12" s="111">
        <v>9761939</v>
      </c>
      <c r="G12" s="90">
        <f>SUM('Ingresos Reales'!K59)</f>
        <v>13125372</v>
      </c>
      <c r="H12" s="111">
        <f>SUM('Presupuesto Ingresos'!K58)</f>
        <v>10100000</v>
      </c>
      <c r="I12" s="90">
        <f>SUM(G12-H12)</f>
        <v>3025372</v>
      </c>
    </row>
    <row r="13" spans="1:9" ht="12.75">
      <c r="A13" s="8"/>
      <c r="B13" s="216"/>
      <c r="C13" s="215"/>
      <c r="D13" s="216"/>
      <c r="E13" s="215"/>
      <c r="F13" s="111"/>
      <c r="G13" s="23"/>
      <c r="H13" s="111"/>
      <c r="I13" s="23"/>
    </row>
    <row r="14" spans="1:9" ht="12.75">
      <c r="A14" s="8" t="s">
        <v>141</v>
      </c>
      <c r="B14" s="216">
        <v>0</v>
      </c>
      <c r="C14" s="215">
        <v>0</v>
      </c>
      <c r="D14" s="216">
        <v>0</v>
      </c>
      <c r="E14" s="215">
        <v>0</v>
      </c>
      <c r="F14" s="111">
        <v>0</v>
      </c>
      <c r="G14" s="90">
        <f>SUM('Ingresos Reales'!K60)</f>
        <v>0</v>
      </c>
      <c r="H14" s="111">
        <f>SUM('Presupuesto Ingresos'!K59)</f>
        <v>0</v>
      </c>
      <c r="I14" s="90">
        <f>SUM(G14-H14)</f>
        <v>0</v>
      </c>
    </row>
    <row r="15" spans="1:9" ht="12.75">
      <c r="A15" s="8"/>
      <c r="B15" s="216"/>
      <c r="C15" s="215"/>
      <c r="D15" s="216"/>
      <c r="E15" s="215"/>
      <c r="F15" s="111"/>
      <c r="G15" s="23"/>
      <c r="H15" s="111"/>
      <c r="I15" s="90"/>
    </row>
    <row r="16" spans="1:9" ht="12.75">
      <c r="A16" s="8" t="s">
        <v>31</v>
      </c>
      <c r="B16" s="216">
        <v>1839946</v>
      </c>
      <c r="C16" s="215">
        <v>1999793</v>
      </c>
      <c r="D16" s="216">
        <v>2050000</v>
      </c>
      <c r="E16" s="215">
        <v>-50207</v>
      </c>
      <c r="F16" s="111">
        <v>15772991</v>
      </c>
      <c r="G16" s="90">
        <f>SUM('Ingresos Reales'!K61)</f>
        <v>16922979</v>
      </c>
      <c r="H16" s="111">
        <f>SUM('Presupuesto Ingresos'!K60)</f>
        <v>16490000</v>
      </c>
      <c r="I16" s="90">
        <f>SUM(G16-H16)</f>
        <v>432979</v>
      </c>
    </row>
    <row r="17" spans="1:9" ht="12.75">
      <c r="A17" s="8"/>
      <c r="B17" s="216"/>
      <c r="C17" s="215"/>
      <c r="D17" s="216"/>
      <c r="E17" s="215"/>
      <c r="F17" s="111"/>
      <c r="G17" s="23"/>
      <c r="H17" s="111"/>
      <c r="I17" s="23"/>
    </row>
    <row r="18" spans="1:9" ht="12.75">
      <c r="A18" s="8" t="s">
        <v>142</v>
      </c>
      <c r="B18" s="216">
        <v>0</v>
      </c>
      <c r="C18" s="215">
        <v>1126270</v>
      </c>
      <c r="D18" s="216">
        <v>310000</v>
      </c>
      <c r="E18" s="215">
        <v>816270</v>
      </c>
      <c r="F18" s="111">
        <v>1129307</v>
      </c>
      <c r="G18" s="90">
        <f>SUM('Ingresos Reales'!K62)</f>
        <v>1126270</v>
      </c>
      <c r="H18" s="111">
        <f>SUM('Presupuesto Ingresos'!K61)</f>
        <v>1280000</v>
      </c>
      <c r="I18" s="90">
        <f>SUM(G18-H18)</f>
        <v>-153730</v>
      </c>
    </row>
    <row r="19" spans="1:9" ht="12.75">
      <c r="A19" s="8"/>
      <c r="B19" s="216"/>
      <c r="C19" s="215"/>
      <c r="D19" s="216"/>
      <c r="E19" s="215"/>
      <c r="F19" s="111"/>
      <c r="G19" s="23"/>
      <c r="H19" s="111"/>
      <c r="I19" s="23"/>
    </row>
    <row r="20" spans="1:9" ht="12.75">
      <c r="A20" s="8" t="s">
        <v>128</v>
      </c>
      <c r="B20" s="216">
        <v>1100938</v>
      </c>
      <c r="C20" s="215">
        <v>1120434</v>
      </c>
      <c r="D20" s="216">
        <v>1140000</v>
      </c>
      <c r="E20" s="215">
        <v>-19566</v>
      </c>
      <c r="F20" s="111">
        <v>4474497</v>
      </c>
      <c r="G20" s="90">
        <f>SUM('Ingresos Reales'!K63)</f>
        <v>3624876</v>
      </c>
      <c r="H20" s="111">
        <f>SUM('Presupuesto Ingresos'!K62)</f>
        <v>4640000</v>
      </c>
      <c r="I20" s="90">
        <f>SUM(G20-H20)</f>
        <v>-1015124</v>
      </c>
    </row>
    <row r="21" spans="1:9" ht="12.75">
      <c r="A21" s="8"/>
      <c r="B21" s="216"/>
      <c r="C21" s="215"/>
      <c r="D21" s="216"/>
      <c r="E21" s="215"/>
      <c r="F21" s="111"/>
      <c r="G21" s="90"/>
      <c r="H21" s="111"/>
      <c r="I21" s="90"/>
    </row>
    <row r="22" spans="1:9" ht="12.75">
      <c r="A22" s="8" t="s">
        <v>143</v>
      </c>
      <c r="B22" s="216">
        <v>1621608</v>
      </c>
      <c r="C22" s="215">
        <v>1608564</v>
      </c>
      <c r="D22" s="216">
        <v>1670000</v>
      </c>
      <c r="E22" s="215">
        <v>-61436</v>
      </c>
      <c r="F22" s="111">
        <v>4198631</v>
      </c>
      <c r="G22" s="90">
        <f>SUM('Ingresos Reales'!K64)</f>
        <v>4946342</v>
      </c>
      <c r="H22" s="111">
        <f>SUM('Presupuesto Ingresos'!K63)</f>
        <v>4370000</v>
      </c>
      <c r="I22" s="90">
        <f>SUM(G22-H22)</f>
        <v>576342</v>
      </c>
    </row>
    <row r="23" spans="1:9" ht="12.75">
      <c r="A23" s="8"/>
      <c r="B23" s="216"/>
      <c r="C23" s="215"/>
      <c r="D23" s="216"/>
      <c r="E23" s="215"/>
      <c r="F23" s="111"/>
      <c r="G23" s="90"/>
      <c r="H23" s="111"/>
      <c r="I23" s="90"/>
    </row>
    <row r="24" spans="1:9" ht="12.75">
      <c r="A24" s="8" t="s">
        <v>335</v>
      </c>
      <c r="B24" s="216">
        <v>1863966</v>
      </c>
      <c r="C24" s="215">
        <v>2100904</v>
      </c>
      <c r="D24" s="216">
        <v>1930000</v>
      </c>
      <c r="E24" s="215">
        <v>170904</v>
      </c>
      <c r="F24" s="111">
        <v>5630057</v>
      </c>
      <c r="G24" s="90">
        <f>SUM('Ingresos Reales'!K65)</f>
        <v>6696211</v>
      </c>
      <c r="H24" s="111">
        <f>SUM('Presupuesto Ingresos'!K64)</f>
        <v>5820000</v>
      </c>
      <c r="I24" s="90">
        <f>SUM(G24-H24)</f>
        <v>876211</v>
      </c>
    </row>
    <row r="25" spans="1:9" ht="12.75">
      <c r="A25" s="8"/>
      <c r="B25" s="216"/>
      <c r="C25" s="215"/>
      <c r="D25" s="216"/>
      <c r="E25" s="215"/>
      <c r="F25" s="111"/>
      <c r="G25" s="90"/>
      <c r="H25" s="111"/>
      <c r="I25" s="90"/>
    </row>
    <row r="26" spans="1:9" ht="12.75">
      <c r="A26" s="8" t="s">
        <v>343</v>
      </c>
      <c r="B26" s="216">
        <v>4467991</v>
      </c>
      <c r="C26" s="215">
        <v>4425840</v>
      </c>
      <c r="D26" s="216">
        <v>4250000</v>
      </c>
      <c r="E26" s="215">
        <v>175840</v>
      </c>
      <c r="F26" s="111">
        <v>11227043</v>
      </c>
      <c r="G26" s="90">
        <f>SUM('Ingresos Reales'!K66)</f>
        <v>13058565</v>
      </c>
      <c r="H26" s="111">
        <f>SUM('Presupuesto Ingresos'!K65)</f>
        <v>10950000</v>
      </c>
      <c r="I26" s="90">
        <f>SUM(G26-H26)</f>
        <v>2108565</v>
      </c>
    </row>
    <row r="27" spans="1:9" ht="12.75">
      <c r="A27" s="9"/>
      <c r="B27" s="216"/>
      <c r="C27" s="218"/>
      <c r="D27" s="216"/>
      <c r="E27" s="218"/>
      <c r="F27" s="30"/>
      <c r="G27" s="12"/>
      <c r="H27" s="30"/>
      <c r="I27" s="12"/>
    </row>
    <row r="28" spans="1:9" ht="12.75">
      <c r="A28" s="5" t="s">
        <v>4</v>
      </c>
      <c r="B28" s="221">
        <v>60675405</v>
      </c>
      <c r="C28" s="221">
        <v>62266310</v>
      </c>
      <c r="D28" s="221">
        <v>60775000</v>
      </c>
      <c r="E28" s="221">
        <v>1491310</v>
      </c>
      <c r="F28" s="6">
        <f>SUM(F9:F26)</f>
        <v>171917282</v>
      </c>
      <c r="G28" s="6">
        <f>SUM(G9:G26)</f>
        <v>208861757</v>
      </c>
      <c r="H28" s="6">
        <f>SUM(H9:H26)</f>
        <v>172075000</v>
      </c>
      <c r="I28" s="6">
        <f>SUM(I9:I26)</f>
        <v>36786757</v>
      </c>
    </row>
  </sheetData>
  <sheetProtection/>
  <mergeCells count="7">
    <mergeCell ref="A1:I1"/>
    <mergeCell ref="B5:E5"/>
    <mergeCell ref="F5:I5"/>
    <mergeCell ref="B6:C6"/>
    <mergeCell ref="F6:G6"/>
    <mergeCell ref="A2:I2"/>
    <mergeCell ref="A3:I3"/>
  </mergeCells>
  <printOptions horizontalCentered="1"/>
  <pageMargins left="0.3937007874015748" right="0.3937007874015748" top="0.27" bottom="0.19" header="0" footer="0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 Pública</dc:title>
  <dc:subject>Formatos Sugeridos</dc:subject>
  <dc:creator>Rubén Omar Cantú Menchaca</dc:creator>
  <cp:keywords/>
  <dc:description/>
  <cp:lastModifiedBy>t</cp:lastModifiedBy>
  <cp:lastPrinted>2010-10-28T17:47:14Z</cp:lastPrinted>
  <dcterms:created xsi:type="dcterms:W3CDTF">2000-02-14T21:44:41Z</dcterms:created>
  <dcterms:modified xsi:type="dcterms:W3CDTF">2010-10-28T17:47:16Z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